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nnpcgroup-my.sharepoint.com/personal/17970_nnpcgroup_com/Documents/Desktop/Juliet- September, 2022/"/>
    </mc:Choice>
  </mc:AlternateContent>
  <xr:revisionPtr revIDLastSave="2" documentId="8_{D37CDE8F-3711-404F-ABA2-324EDC6A7C40}" xr6:coauthVersionLast="47" xr6:coauthVersionMax="47" xr10:uidLastSave="{A96D481D-E55A-439D-B0FB-34749AD1A1FF}"/>
  <bookViews>
    <workbookView xWindow="-110" yWindow="-110" windowWidth="19420" windowHeight="10420" xr2:uid="{B953F3FC-288F-4E4A-97BD-4B3C19E86AEF}"/>
  </bookViews>
  <sheets>
    <sheet name="FIRS" sheetId="1" r:id="rId1"/>
    <sheet name="Sheet1"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hidden="1">#REF!</definedName>
    <definedName name="_Key1" hidden="1">#REF!</definedName>
    <definedName name="_Order1" hidden="1">255</definedName>
    <definedName name="_Order2" hidden="1">255</definedName>
    <definedName name="_Sort" hidden="1">#REF!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OFFSET(#REF!,10,MATCH(#REF!,#REF!,0),1,-1*#REF!)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'[1]Jan2012-Jul2013'!#REF!</definedName>
    <definedName name="Base_Year">'[5]Crude &amp; Gas Inputs'!$C$5</definedName>
    <definedName name="BBLs_LTRS">159</definedName>
    <definedName name="BOFdistribution">'[6]Table 3'!$L$44:$L$50</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hidden="1">{#N/A,#N/A,FALSE,"1";#N/A,#N/A,FALSE,"2";#N/A,#N/A,FALSE,"3";#N/A,#N/A,FALSE,"4";#N/A,#N/A,FALSE,"5";#N/A,#N/A,FALSE,"6";#N/A,#N/A,FALSE,"7";#N/A,#N/A,FALSE,"8";#N/A,#N/A,FALSE,"9";#N/A,#N/A,FALSE,"10";#N/A,#N/A,FALSE,"11";#N/A,#N/A,FALSE,"12";#N/A,#N/A,FALSE,"13";#N/A,#N/A,FALSE,"14";#N/A,#N/A,FALSE,"15";#N/A,#N/A,FALSE,"A1";#N/A,#N/A,FALSE,"A2";#N/A,#N/A,FALSE,"A3"}</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'[1]Jan2012-Jul2013'!#REF!</definedName>
    <definedName name="dpk.Aug2010">'[1]Jan2012-Jul2013'!#REF!</definedName>
    <definedName name="dpk.Dec2010">'[1]Jan2012-Jul2013'!#REF!</definedName>
    <definedName name="Dpk.Feb">'[1]Jan2012-Jul2013'!#REF!</definedName>
    <definedName name="dpk.Feb2010">'[1]Jan2012-Jul2013'!#REF!</definedName>
    <definedName name="dpk.Jan2010">'[1]Jan2012-Jul2013'!#REF!</definedName>
    <definedName name="dpk.Jul2010">'[1]Jan2012-Jul2013'!#REF!</definedName>
    <definedName name="dpk.Jun2010">'[1]Jan2012-Jul2013'!#REF!</definedName>
    <definedName name="dpk.Mar2010">'[1]Jan2012-Jul2013'!#REF!</definedName>
    <definedName name="dpk.May2010">'[1]Jan2012-Jul2013'!#REF!</definedName>
    <definedName name="dpk.Nov2010">'[1]Jan2012-Jul2013'!#REF!</definedName>
    <definedName name="dpk.Oct201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'[1]Jan2012-Jul2013'!#REF!</definedName>
    <definedName name="Er_Apr">'[18]Subsidy estimates 2012'!$L$81</definedName>
    <definedName name="Er_April_2010">'[1]Jan2012-Jul2013'!#REF!</definedName>
    <definedName name="Er_April_2011">'[1]Jan2012-Jul2013'!#REF!</definedName>
    <definedName name="Er_April_2012">'[1]Jan2012-Jul2013'!#REF!</definedName>
    <definedName name="Er_Aug">'[18]Subsidy estimates 2012'!$L$85</definedName>
    <definedName name="Er_August_2010">'[1]Jan2012-Jul2013'!#REF!</definedName>
    <definedName name="Er_August_2010.1">'[1]Jan2012-Jul2013'!#REF!</definedName>
    <definedName name="Er_August_2011">'[1]Jan2012-Jul2013'!#REF!</definedName>
    <definedName name="Er_August_2012">'[1]Jan2012-Jul2013'!#REF!</definedName>
    <definedName name="Er_Dec">'[18]Subsidy estimates 2012'!$L$89</definedName>
    <definedName name="Er_December_2010">'[1]Jan2012-Jul2013'!#REF!</definedName>
    <definedName name="Er_December_2011">'[1]Jan2012-Jul2013'!#REF!</definedName>
    <definedName name="Er_December_2012">'[1]Jan2012-Jul2013'!#REF!</definedName>
    <definedName name="Er_Feb">'[18]Subsidy estimates 2012'!$L$79</definedName>
    <definedName name="Er_February_2010">'[1]Jan2012-Jul2013'!#REF!</definedName>
    <definedName name="Er_February_2011">'[1]Jan2012-Jul2013'!#REF!</definedName>
    <definedName name="Er_February_2012">'[1]Jan2012-Jul2013'!#REF!</definedName>
    <definedName name="Er_Jan">'[18]Subsidy estimates 2012'!$L$78</definedName>
    <definedName name="Er_January_2010">'[1]Jan2012-Jul2013'!#REF!</definedName>
    <definedName name="Er_January_2011">'[1]Jan2012-Jul2013'!#REF!</definedName>
    <definedName name="Er_January_2012">'[1]Jan2012-Jul2013'!#REF!</definedName>
    <definedName name="Er_Jul">'[18]Subsidy estimates 2012'!$L$84</definedName>
    <definedName name="Er_July_2010">'[1]Jan2012-Jul2013'!#REF!</definedName>
    <definedName name="Er_July_2011">'[1]Jan2012-Jul2013'!#REF!</definedName>
    <definedName name="Er_July_2012">'[1]Jan2012-Jul2013'!#REF!</definedName>
    <definedName name="Er_Jun">'[18]Subsidy estimates 2012'!$L$83</definedName>
    <definedName name="Er_June_2010">'[1]Jan2012-Jul2013'!#REF!</definedName>
    <definedName name="Er_June_2011">'[1]Jan2012-Jul2013'!#REF!</definedName>
    <definedName name="Er_June_2012">'[1]Jan2012-Jul2013'!#REF!</definedName>
    <definedName name="Er_Mar">'[18]Subsidy estimates 2012'!$L$80</definedName>
    <definedName name="Er_March_2010">'[1]Jan2012-Jul2013'!#REF!</definedName>
    <definedName name="Er_March_2011">'[1]Jan2012-Jul2013'!#REF!</definedName>
    <definedName name="Er_March_2012">'[1]Jan2012-Jul2013'!#REF!</definedName>
    <definedName name="Er_May">'[18]Subsidy estimates 2012'!$L$82</definedName>
    <definedName name="Er_May_2010">'[1]Jan2012-Jul2013'!#REF!</definedName>
    <definedName name="Er_May_2011">'[1]Jan2012-Jul2013'!#REF!</definedName>
    <definedName name="Er_May_2012">'[1]Jan2012-Jul2013'!#REF!</definedName>
    <definedName name="Er_Nov">'[18]Subsidy estimates 2012'!$L$88</definedName>
    <definedName name="Er_November_2010">'[1]Jan2012-Jul2013'!#REF!</definedName>
    <definedName name="Er_November_2011">'[1]Jan2012-Jul2013'!#REF!</definedName>
    <definedName name="Er_November_2012">'[1]Jan2012-Jul2013'!#REF!</definedName>
    <definedName name="Er_Oct">'[18]Subsidy estimates 2012'!$L$87</definedName>
    <definedName name="Er_October_2010">'[1]Jan2012-Jul2013'!#REF!</definedName>
    <definedName name="Er_October_2011">'[1]Jan2012-Jul2013'!#REF!</definedName>
    <definedName name="Er_October_2012">'[1]Jan2012-Jul2013'!#REF!</definedName>
    <definedName name="Er_Sep">'[18]Subsidy estimates 2012'!$L$86</definedName>
    <definedName name="Er_September_2010">'[1]Jan2012-Jul2013'!#REF!</definedName>
    <definedName name="Er_September_2011">'[1]Jan2012-Jul2013'!#REF!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#REF!</definedName>
    <definedName name="FAAC2015">#REF!</definedName>
    <definedName name="faccosttable">[12]Inputs!$D$146:$AD$148</definedName>
    <definedName name="February">'[1]Jan2012-Jul2013'!#REF!</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hidden="1">{#N/A,#N/A,FALSE,"1";#N/A,#N/A,FALSE,"2";#N/A,#N/A,FALSE,"3";#N/A,#N/A,FALSE,"4";#N/A,#N/A,FALSE,"5";#N/A,#N/A,FALSE,"6";#N/A,#N/A,FALSE,"7";#N/A,#N/A,FALSE,"8";#N/A,#N/A,FALSE,"9";#N/A,#N/A,FALSE,"10";#N/A,#N/A,FALSE,"11";#N/A,#N/A,FALSE,"12";#N/A,#N/A,FALSE,"13";#N/A,#N/A,FALSE,"14";#N/A,#N/A,FALSE,"15";#N/A,#N/A,FALSE,"A1";#N/A,#N/A,FALSE,"A2";#N/A,#N/A,FALSE,"A3"}</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hidden="1">{#N/A,#N/A,FALSE,"1";#N/A,#N/A,FALSE,"2";#N/A,#N/A,FALSE,"3";#N/A,#N/A,FALSE,"4";#N/A,#N/A,FALSE,"5";#N/A,#N/A,FALSE,"6";#N/A,#N/A,FALSE,"7";#N/A,#N/A,FALSE,"8";#N/A,#N/A,FALSE,"9";#N/A,#N/A,FALSE,"10";#N/A,#N/A,FALSE,"11";#N/A,#N/A,FALSE,"12";#N/A,#N/A,FALSE,"13";#N/A,#N/A,FALSE,"14";#N/A,#N/A,FALSE,"15";#N/A,#N/A,FALSE,"A1";#N/A,#N/A,FALSE,"A2";#N/A,#N/A,FALSE,"A3"}</definedName>
    <definedName name="GGG">OFFSET(#REF!,16,MATCH(#REF!,#REF!,0),1,-1*#REF!)</definedName>
    <definedName name="gggg">#REF!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'[1]Jan2012-Jul2013'!#REF!</definedName>
    <definedName name="HTML_CodePage" hidden="1">1252</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'[1]Jan2012-Jul2013'!#REF!</definedName>
    <definedName name="JETTIES">'[17]Input Constant'!$V$4:$V$16</definedName>
    <definedName name="jjjj">'[1]Jan2012-Jul2013'!#REF!</definedName>
    <definedName name="jk">'[1]Jan2012-Jul2013'!#REF!</definedName>
    <definedName name="JV_Proceed_Account">'[15]Receipts_N Attach 4'!$J$27</definedName>
    <definedName name="khjj">'[1]Jan2012-Jul2013'!#REF!</definedName>
    <definedName name="kj" hidden="1">{#N/A,#N/A,FALSE,"1";#N/A,#N/A,FALSE,"2";#N/A,#N/A,FALSE,"3";#N/A,#N/A,FALSE,"4";#N/A,#N/A,FALSE,"5";#N/A,#N/A,FALSE,"6";#N/A,#N/A,FALSE,"7";#N/A,#N/A,FALSE,"8";#N/A,#N/A,FALSE,"9";#N/A,#N/A,FALSE,"10";#N/A,#N/A,FALSE,"11";#N/A,#N/A,FALSE,"12";#N/A,#N/A,FALSE,"13";#N/A,#N/A,FALSE,"14";#N/A,#N/A,FALSE,"15";#N/A,#N/A,FALSE,"A1";#N/A,#N/A,FALSE,"A2";#N/A,#N/A,FALSE,"A3"}</definedName>
    <definedName name="kjlk">'[1]Jan2012-Jul2013'!#REF!</definedName>
    <definedName name="kk" hidden="1">{#N/A,#N/A,FALSE,"1";#N/A,#N/A,FALSE,"2";#N/A,#N/A,FALSE,"3";#N/A,#N/A,FALSE,"4";#N/A,#N/A,FALSE,"5";#N/A,#N/A,FALSE,"6";#N/A,#N/A,FALSE,"7";#N/A,#N/A,FALSE,"8";#N/A,#N/A,FALSE,"9";#N/A,#N/A,FALSE,"10";#N/A,#N/A,FALSE,"11";#N/A,#N/A,FALSE,"12";#N/A,#N/A,FALSE,"13";#N/A,#N/A,FALSE,"14";#N/A,#N/A,FALSE,"15";#N/A,#N/A,FALSE,"A1";#N/A,#N/A,FALSE,"A2";#N/A,#N/A,FALSE,"A3"}</definedName>
    <definedName name="L">#REF!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#REF!</definedName>
    <definedName name="NNPC_distribution">'[6]Table 3'!$K$44:$K$50</definedName>
    <definedName name="No_of_Customers">OFFSET(#REF!,9,MATCH(#REF!,#REF!,0),1,-1*#REF!)</definedName>
    <definedName name="NOC_entitlement">[20]PSC1993_disputed!$I$470:$BP$470</definedName>
    <definedName name="noteDEP" hidden="1">{#N/A,#N/A,FALSE,"1";#N/A,#N/A,FALSE,"2";#N/A,#N/A,FALSE,"3";#N/A,#N/A,FALSE,"4";#N/A,#N/A,FALSE,"5";#N/A,#N/A,FALSE,"6";#N/A,#N/A,FALSE,"7";#N/A,#N/A,FALSE,"8";#N/A,#N/A,FALSE,"9";#N/A,#N/A,FALSE,"10";#N/A,#N/A,FALSE,"11";#N/A,#N/A,FALSE,"12";#N/A,#N/A,FALSE,"13";#N/A,#N/A,FALSE,"14";#N/A,#N/A,FALSE,"15";#N/A,#N/A,FALSE,"A1";#N/A,#N/A,FALSE,"A2";#N/A,#N/A,FALSE,"A3"}</definedName>
    <definedName name="NPDCFieldProd">#REF!,#REF!,#REF!</definedName>
    <definedName name="NPV">'[11]Well Economic Model'!$B$128</definedName>
    <definedName name="o">OFFSET('[25]Data Input'!$G$28,13,MATCH('[25]Data Input'!$F$3,'[25]Data Input'!$I$7:$T$7,0),1,-1*'[25]Data Input'!$F$4)</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#REF!</definedName>
    <definedName name="Oil_Reference">#REF!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'[1]Jan2012-Jul2013'!#REF!</definedName>
    <definedName name="ooooo">'[1]Jan2012-Jul2013'!#REF!</definedName>
    <definedName name="ooooooo">'[1]Jan2012-Jul2013'!#REF!</definedName>
    <definedName name="oooooooo">'[1]Jan2012-Jul2013'!#REF!</definedName>
    <definedName name="Operating_Cost">OFFSET(#REF!,6,MATCH(#REF!,#REF!,0),1,-1*#REF!)</definedName>
    <definedName name="Operating_Income">OFFSET(#REF!,8,MATCH(#REF!,#REF!,0),1,-1*#REF!)</definedName>
    <definedName name="opextable">[12]Inputs!$D$125:$AD$127</definedName>
    <definedName name="ORIGINAL">#REF!</definedName>
    <definedName name="OSP_Header">[21]!OSP_Header</definedName>
    <definedName name="Outstanding_Receiveable_Commercial">OFFSET(#REF!,13,MATCH(#REF!,#REF!,0),1,-1*#REF!)</definedName>
    <definedName name="Outstanding_Receiveable_PHCN">OFFSET(#REF!,12,MATCH(#REF!,#REF!,0),1,-1*#REF!)</definedName>
    <definedName name="P" hidden="1">{#N/A,#N/A,FALSE,"1";#N/A,#N/A,FALSE,"2";#N/A,#N/A,FALSE,"3";#N/A,#N/A,FALSE,"4";#N/A,#N/A,FALSE,"5";#N/A,#N/A,FALSE,"6";#N/A,#N/A,FALSE,"7";#N/A,#N/A,FALSE,"8";#N/A,#N/A,FALSE,"9";#N/A,#N/A,FALSE,"10";#N/A,#N/A,FALSE,"11";#N/A,#N/A,FALSE,"12";#N/A,#N/A,FALSE,"13";#N/A,#N/A,FALSE,"14";#N/A,#N/A,FALSE,"15";#N/A,#N/A,FALSE,"A1";#N/A,#N/A,FALSE,"A2";#N/A,#N/A,FALSE,"A3"}</definedName>
    <definedName name="pa">#REF!</definedName>
    <definedName name="Pal_Workbook_GUID" hidden="1">"LY75M1D4MK5ZKHXBWHEIDDBU"</definedName>
    <definedName name="PAYOUT">'[11]Well Economic Model'!$B$137</definedName>
    <definedName name="PCAAS00">[7]PRODUCTS!#REF!</definedName>
    <definedName name="PFAMH00">[7]PRODUCTS!#REF!</definedName>
    <definedName name="PGABM00">[7]PRODUCTS!#REF!</definedName>
    <definedName name="pio">OFFSET('[22]Summary Data Sheet'!$E$13,10,MATCH('[22]Summary Data Sheet'!$D$3,'[22]Summary Data Sheet'!$F$11:$K$11,0),1,-1*'[22]Summary Data Sheet'!#REF!)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'[1]Jan2012-Jul2013'!#REF!</definedName>
    <definedName name="Pms.Aug2010">'[1]Jan2012-Jul2013'!#REF!</definedName>
    <definedName name="Pms.Dec2010">'[1]Jan2012-Jul2013'!#REF!</definedName>
    <definedName name="Pms.Feb2010">'[1]Jan2012-Jul2013'!#REF!</definedName>
    <definedName name="Pms.Jan2010">'[1]Jan2012-Jul2013'!#REF!</definedName>
    <definedName name="Pms.Jul2010">'[1]Jan2012-Jul2013'!#REF!</definedName>
    <definedName name="Pms.Jun2010">'[1]Jan2012-Jul2013'!#REF!</definedName>
    <definedName name="Pms.Mar2010">'[1]Jan2012-Jul2013'!#REF!</definedName>
    <definedName name="Pms.May2010">'[1]Jan2012-Jul2013'!#REF!</definedName>
    <definedName name="Pms.Nov2010">'[1]Jan2012-Jul2013'!#REF!</definedName>
    <definedName name="Pms.Oct2010">'[1]Jan2012-Jul2013'!#REF!</definedName>
    <definedName name="Pms.Sep2010">'[1]Jan2012-Jul2013'!#REF!</definedName>
    <definedName name="PMS_Ref">'[13]Input Constant'!$K$67:$K$89</definedName>
    <definedName name="PMS_UNDER_RECOVERY">'[15]Receipts_N Attach 4'!$F$32</definedName>
    <definedName name="ppp">'[1]Jan2012-Jul2013'!#REF!</definedName>
    <definedName name="PPPRA_DATE">'[7]PPPRA Daily'!#REF!</definedName>
    <definedName name="PRACTICE" hidden="1">{#N/A,#N/A,FALSE,"CoverPage";#N/A,#N/A,FALSE,"Objective";#N/A,#N/A,FALSE,"TeamNorm";#N/A,#N/A,FALSE,"PAE";#N/A,#N/A,FALSE,"PBE";#N/A,#N/A,FALSE,"PSE";#N/A,#N/A,FALSE,"PME";#N/A,#N/A,FALSE,"HSE"}</definedName>
    <definedName name="Pre_FID_Selected">[20]Global!$I$34:$BP$34</definedName>
    <definedName name="_xlnm.Print_Area" localSheetId="0">FIRS!#REF!</definedName>
    <definedName name="_xlnm.Print_Area">#REF!</definedName>
    <definedName name="Prior_Per">[16]Tables!$C$3:$H$14</definedName>
    <definedName name="prodlag">[12]Inputs!$B$21</definedName>
    <definedName name="Prodtable">[12]Inputs!$D$118:$AD$120</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OFFSET(#REF!,18,MATCH(#REF!,#REF!,0),1,-1*#REF!)</definedName>
    <definedName name="Sales_Revenue_PHCN">OFFSET(#REF!,17,MATCH(#REF!,#REF!,0),1,-1*#REF!)</definedName>
    <definedName name="Sales_Volume_Commercial">OFFSET(#REF!,4,MATCH(#REF!,#REF!,0),1,-1*#REF!)</definedName>
    <definedName name="Sales_Volume_PHCN">OFFSET(#REF!,3,MATCH(#REF!,#REF!,0),1,-1*#REF!)</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#REF!</definedName>
    <definedName name="Shipping_Sym">#REF!</definedName>
    <definedName name="solver_tmp" hidden="1">#NULL!</definedName>
    <definedName name="SOURCE">'[28]MONTHLY SUMMARY'!#REF!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'[28]MONTHLY SUMMARY'!#REF!</definedName>
    <definedName name="SUM_MONTH">'[28]MONTHLY SUMMARY'!#REF!</definedName>
    <definedName name="SUM_VALUE">'[28]MONTHLY SUMMARY'!#REF!</definedName>
    <definedName name="SUPPLIER_NAMES">[21]!SUPPLIER_NAMES</definedName>
    <definedName name="TABLES">[30]!TABLES</definedName>
    <definedName name="Tankerware">#REF!</definedName>
    <definedName name="Tankerwire_Header">#REF!</definedName>
    <definedName name="TEST">#REF!</definedName>
    <definedName name="tfrfj">'[1]Jan2012-Jul2013'!#REF!</definedName>
    <definedName name="The_Month">#REF!</definedName>
    <definedName name="The_Year">#REF!</definedName>
    <definedName name="Thousand">'[22]Formulae, Definit &amp; Assumptions'!$B$24</definedName>
    <definedName name="Total_Contracted_Volumes">OFFSET(#REF!,5,MATCH(#REF!,#REF!,0),1,-1*#REF!)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'[1]Jan2012-Jul2013'!#REF!</definedName>
    <definedName name="ukhjkh">'[1]Jan2012-Jul2013'!#REF!</definedName>
    <definedName name="Unit_Operating_Cost">OFFSET(#REF!,7,MATCH(#REF!,#REF!,0),1,-1*#REF!)</definedName>
    <definedName name="Units">[2]Work!$B$23</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'[1]Jan2012-Jul2013'!#REF!</definedName>
    <definedName name="wrn.BU98_01E." hidden="1">{#N/A,#N/A,FALSE,"1";#N/A,#N/A,FALSE,"2";#N/A,#N/A,FALSE,"3";#N/A,#N/A,FALSE,"4";#N/A,#N/A,FALSE,"5";#N/A,#N/A,FALSE,"6";#N/A,#N/A,FALSE,"7";#N/A,#N/A,FALSE,"8";#N/A,#N/A,FALSE,"9";#N/A,#N/A,FALSE,"10";#N/A,#N/A,FALSE,"11";#N/A,#N/A,FALSE,"12";#N/A,#N/A,FALSE,"13";#N/A,#N/A,FALSE,"14";#N/A,#N/A,FALSE,"15";#N/A,#N/A,FALSE,"A1";#N/A,#N/A,FALSE,"A2";#N/A,#N/A,FALSE,"A3"}</definedName>
    <definedName name="wrn.PDDManning." hidden="1">{#N/A,#N/A,FALSE,"CoverPage";#N/A,#N/A,FALSE,"Objective";#N/A,#N/A,FALSE,"TeamNorm";#N/A,#N/A,FALSE,"PAE";#N/A,#N/A,FALSE,"PBE";#N/A,#N/A,FALSE,"PSE";#N/A,#N/A,FALSE,"PME";#N/A,#N/A,FALSE,"HSE"}</definedName>
    <definedName name="wrn.YREP1." hidden="1">{#N/A,#N/A,FALSE,"YSUM"}</definedName>
    <definedName name="WUR">'[11]Well Economic Model'!$B$49</definedName>
    <definedName name="ww">'[1]Jan2012-Jul2013'!#REF!</definedName>
    <definedName name="y">'[1]Jan2012-Jul2013'!#REF!</definedName>
    <definedName name="Year">[23]Tables!$N$1:$N$2</definedName>
    <definedName name="YearAnnProd">[2]Work!$B$11</definedName>
    <definedName name="Years">[16]Tables!$J$2:$J$4</definedName>
    <definedName name="yttui">'[1]Jan2012-Jul2013'!#REF!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5" i="1" l="1"/>
  <c r="M49" i="1"/>
  <c r="M44" i="1"/>
  <c r="M56" i="1" s="1"/>
  <c r="M40" i="1"/>
  <c r="M34" i="1"/>
  <c r="M33" i="1"/>
  <c r="K25" i="1"/>
  <c r="M24" i="1"/>
  <c r="M23" i="1"/>
  <c r="M22" i="1"/>
  <c r="M25" i="1" s="1"/>
  <c r="L25" i="1" s="1"/>
  <c r="M19" i="1"/>
  <c r="K19" i="1"/>
  <c r="N18" i="1"/>
  <c r="O18" i="1" s="1"/>
  <c r="N17" i="1"/>
  <c r="O17" i="1" s="1"/>
  <c r="N16" i="1"/>
  <c r="O16" i="1" s="1"/>
  <c r="N15" i="1"/>
  <c r="O15" i="1" s="1"/>
  <c r="N14" i="1"/>
  <c r="O14" i="1" s="1"/>
  <c r="N13" i="1"/>
  <c r="O13" i="1" s="1"/>
  <c r="O19" i="1" s="1"/>
  <c r="M10" i="1"/>
  <c r="M26" i="1" s="1"/>
  <c r="L10" i="1"/>
  <c r="K10" i="1"/>
  <c r="K26" i="1" s="1"/>
  <c r="M57" i="1" l="1"/>
  <c r="O26" i="1"/>
</calcChain>
</file>

<file path=xl/sharedStrings.xml><?xml version="1.0" encoding="utf-8"?>
<sst xmlns="http://schemas.openxmlformats.org/spreadsheetml/2006/main" count="190" uniqueCount="79">
  <si>
    <t>SEPTEMBER 2022 CRUDE OIL/GAS LIFTING FOR THE PAYMENT OF PETROLEUM PROFIT TAX (PPT), COMPANY INCOME TAX (CIT) &amp; EDUCATION TAX.</t>
  </si>
  <si>
    <t>2</t>
  </si>
  <si>
    <t>3</t>
  </si>
  <si>
    <t>4</t>
  </si>
  <si>
    <t>5</t>
  </si>
  <si>
    <t>6</t>
  </si>
  <si>
    <t>PPT CRUDE</t>
  </si>
  <si>
    <t xml:space="preserve"> </t>
  </si>
  <si>
    <t>EXCH RATE  NAIRA</t>
  </si>
  <si>
    <t>VALUE PAYABLE IN NAIRA</t>
  </si>
  <si>
    <t>CUSTOMER</t>
  </si>
  <si>
    <t>B/L DATE</t>
  </si>
  <si>
    <t>DUE DATE</t>
  </si>
  <si>
    <t>VESSEL</t>
  </si>
  <si>
    <t>CRUDE TYPE</t>
  </si>
  <si>
    <t>PRODUCER</t>
  </si>
  <si>
    <t>AGR</t>
  </si>
  <si>
    <t>INVOICE NO.</t>
  </si>
  <si>
    <t>QTY IN BBLS</t>
  </si>
  <si>
    <t>UNIT PRICE</t>
  </si>
  <si>
    <t>SALES VALUE IN US$</t>
  </si>
  <si>
    <t>REMARK</t>
  </si>
  <si>
    <t>(a)</t>
  </si>
  <si>
    <t>PSC</t>
  </si>
  <si>
    <t>SUB TOTAL (a)</t>
  </si>
  <si>
    <t>DSDP- FIRS ACCOUNT LIFTINGS (PPT)</t>
  </si>
  <si>
    <t>`</t>
  </si>
  <si>
    <t>MOCOH SA/MOCOH/PENERO ENERGY/MAINLAND OIL</t>
  </si>
  <si>
    <t>MONTESTENA</t>
  </si>
  <si>
    <t>BONGA</t>
  </si>
  <si>
    <t>SNEPCO</t>
  </si>
  <si>
    <t>FIRS/DSDP/09/032/2022 - SPOT</t>
  </si>
  <si>
    <t>TOTSA TOTAL OIL TRADING</t>
  </si>
  <si>
    <t>ELANDRA FALCON</t>
  </si>
  <si>
    <t xml:space="preserve">ANTAN </t>
  </si>
  <si>
    <t>ADDAX</t>
  </si>
  <si>
    <t>FIRS/DSDP/09/033/2022</t>
  </si>
  <si>
    <t>OANDO PLC</t>
  </si>
  <si>
    <t>SEAPASSION</t>
  </si>
  <si>
    <t>EGINA</t>
  </si>
  <si>
    <t>TUPNI</t>
  </si>
  <si>
    <t>FIRS/DSDP/09/034/2022 - CORDPA</t>
  </si>
  <si>
    <t>VITOL SA/ASHGROVE/JAK ENERGY</t>
  </si>
  <si>
    <t>UNIVERSAL LEADER</t>
  </si>
  <si>
    <t>AGBAMI COND.</t>
  </si>
  <si>
    <t>STARDEEP</t>
  </si>
  <si>
    <t xml:space="preserve">FIRS/DSDP/09/035/2022 </t>
  </si>
  <si>
    <t>DUKE OIL/DUKE OIL COY DMCC</t>
  </si>
  <si>
    <t>MARLIN SICILY</t>
  </si>
  <si>
    <t>ERHA</t>
  </si>
  <si>
    <t>ESSO</t>
  </si>
  <si>
    <t>FIRS/DSDP/09/036/2022 - CORDPA</t>
  </si>
  <si>
    <t>BP INTERNATIONAL/AYM SHAFA</t>
  </si>
  <si>
    <t>BEIJING SPIRIT</t>
  </si>
  <si>
    <t xml:space="preserve">FIRS/DSDP/09/037/2022 </t>
  </si>
  <si>
    <t>SUB TOTAL</t>
  </si>
  <si>
    <t>(b)</t>
  </si>
  <si>
    <t>EXTENDED-DSDP- FIRS ACCOUNT LIFTINGS (PPT)</t>
  </si>
  <si>
    <t>SUB TOTAL (b)</t>
  </si>
  <si>
    <t xml:space="preserve"> TOTAL</t>
  </si>
  <si>
    <t xml:space="preserve">  MCA OIL LIFTINGS PPT</t>
  </si>
  <si>
    <t>VALUE IN US$</t>
  </si>
  <si>
    <t>NORDIC ZENITH</t>
  </si>
  <si>
    <t>QIL</t>
  </si>
  <si>
    <t>MPN</t>
  </si>
  <si>
    <t>JV</t>
  </si>
  <si>
    <t>NNPC/MPN-MCA OSO/09/012 &amp;  013/2022</t>
  </si>
  <si>
    <t>See Appendix K</t>
  </si>
  <si>
    <t xml:space="preserve"> TOTAL (MCA - Crude Oil)</t>
  </si>
  <si>
    <t xml:space="preserve">  MCA EDUCATION TAX OIL LIFTINGS</t>
  </si>
  <si>
    <t>SUB TOTAL (d)</t>
  </si>
  <si>
    <t xml:space="preserve">  MCA EDUCATION TAX GAS LIFTINGS</t>
  </si>
  <si>
    <t>MCA CIT GAS LIFTINGS</t>
  </si>
  <si>
    <t>GAS TYPE</t>
  </si>
  <si>
    <t xml:space="preserve"> VALUE IN US$</t>
  </si>
  <si>
    <t>( g)</t>
  </si>
  <si>
    <t xml:space="preserve">SUB TOTAL </t>
  </si>
  <si>
    <t xml:space="preserve"> TOTAL payable in USD</t>
  </si>
  <si>
    <t xml:space="preserve"> TOTAL payable in NGN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</si>
</sst>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_)"/>
    <numFmt numFmtId="165" formatCode="mm/dd/yy_)"/>
    <numFmt numFmtId="166" formatCode="[$-409]dd\-mmm\-yy;@"/>
    <numFmt numFmtId="167" formatCode="_(* #,##0.00_);_(* \(#,##0.00\);_(* &quot;-&quot;??_);_(@_)"/>
    <numFmt numFmtId="168" formatCode="_(* #,##0_);_(* \(#,##0\);_(* &quot;-&quot;??_);_(@_)"/>
    <numFmt numFmtId="169" formatCode="_(* #,##0.0000_);_(* \(#,##0.0000\);_(* &quot;-&quot;??_);_(@_)"/>
    <numFmt numFmtId="170" formatCode="#,##0.0000;\-#,##0.0000"/>
    <numFmt numFmtId="171" formatCode="0.0000_)"/>
    <numFmt numFmtId="172" formatCode="0.000_)"/>
  </numFmts>
  <fonts count="42">
    <font>
      <sz val="11"/>
      <color theme="1"/>
      <name val="Calibri"/>
      <family val="2"/>
      <scheme val="minor"/>
    </font>
    <font>
      <sz val="11"/>
      <color theme="1"/>
      <name val="Calibri"/>
      <family val="2"/>
      <scheme val="minor"/>
    </font>
    <font>
      <sz val="12"/>
      <name val="Times New Roman"/>
      <family val="1"/>
    </font>
    <font>
      <sz val="10"/>
      <name val="Arial"/>
      <family val="2"/>
    </font>
    <font>
      <b/>
      <sz val="20"/>
      <name val="Times New Roman"/>
      <family val="1"/>
    </font>
    <font>
      <b/>
      <sz val="11"/>
      <color theme="0"/>
      <name val="Times New Roman"/>
      <family val="1"/>
    </font>
    <font>
      <sz val="11"/>
      <color theme="0"/>
      <name val="Times New Roman"/>
      <family val="1"/>
    </font>
    <font>
      <sz val="14"/>
      <name val="Times New Roman"/>
      <family val="1"/>
    </font>
    <font>
      <b/>
      <sz val="11"/>
      <color indexed="8"/>
      <name val="Times New Roman"/>
      <family val="1"/>
    </font>
    <font>
      <sz val="14"/>
      <color theme="1"/>
      <name val="Times New Roman"/>
      <family val="1"/>
    </font>
    <font>
      <b/>
      <sz val="11"/>
      <name val="Times New Roman"/>
      <family val="1"/>
    </font>
    <font>
      <sz val="11"/>
      <color theme="1"/>
      <name val="Times New Roman"/>
      <family val="1"/>
    </font>
    <font>
      <sz val="14"/>
      <color rgb="FFFF0000"/>
      <name val="Times New Roman"/>
      <family val="1"/>
    </font>
    <font>
      <b/>
      <sz val="14"/>
      <name val="Times New Roman"/>
      <family val="1"/>
    </font>
    <font>
      <b/>
      <sz val="14"/>
      <color theme="1"/>
      <name val="Times New Roman"/>
      <family val="1"/>
    </font>
    <font>
      <sz val="18"/>
      <color theme="1"/>
      <name val="Times New Roman"/>
      <family val="1"/>
    </font>
    <font>
      <b/>
      <sz val="18"/>
      <color theme="0"/>
      <name val="Times New Roman"/>
      <family val="1"/>
    </font>
    <font>
      <sz val="18"/>
      <color theme="0"/>
      <name val="Times New Roman"/>
      <family val="1"/>
    </font>
    <font>
      <sz val="18"/>
      <name val="Times New Roman"/>
      <family val="1"/>
    </font>
    <font>
      <b/>
      <sz val="18"/>
      <name val="Times New Roman"/>
      <family val="1"/>
    </font>
    <font>
      <b/>
      <sz val="18"/>
      <color theme="1"/>
      <name val="Times New Roman"/>
      <family val="1"/>
    </font>
    <font>
      <sz val="18"/>
      <color rgb="FFFF0000"/>
      <name val="Times New Roman"/>
      <family val="1"/>
    </font>
    <font>
      <sz val="11"/>
      <color rgb="FFFF0000"/>
      <name val="Times New Roman"/>
      <family val="1"/>
    </font>
    <font>
      <sz val="16"/>
      <color rgb="FFFF0000"/>
      <name val="Albertus Medium"/>
      <family val="2"/>
    </font>
    <font>
      <sz val="12"/>
      <color rgb="FFFF0000"/>
      <name val="Times New Roman"/>
      <family val="1"/>
    </font>
    <font>
      <sz val="16"/>
      <color theme="0"/>
      <name val="Times New Roman"/>
      <family val="1"/>
    </font>
    <font>
      <b/>
      <sz val="16"/>
      <color theme="0"/>
      <name val="Times New Roman"/>
      <family val="1"/>
    </font>
    <font>
      <sz val="16"/>
      <color rgb="FFFF0000"/>
      <name val="Times New Roman"/>
      <family val="1"/>
    </font>
    <font>
      <b/>
      <sz val="16"/>
      <name val="Times New Roman"/>
      <family val="1"/>
    </font>
    <font>
      <sz val="16"/>
      <name val="Times New Roman"/>
      <family val="1"/>
    </font>
    <font>
      <sz val="16"/>
      <name val="Calibri"/>
      <family val="2"/>
      <scheme val="minor"/>
    </font>
    <font>
      <b/>
      <sz val="11"/>
      <color theme="1"/>
      <name val="Times New Roman"/>
      <family val="1"/>
    </font>
    <font>
      <sz val="11"/>
      <color rgb="FFE2EFDA"/>
      <name val="Calibri"/>
      <family val="2"/>
      <scheme val="minor"/>
    </font>
    <font>
      <sz val="18"/>
      <color rgb="FFE2EFDA"/>
      <name val="Calibri"/>
      <family val="2"/>
      <scheme val="minor"/>
    </font>
    <font>
      <b/>
      <sz val="14"/>
      <color rgb="FFFF0000"/>
      <name val="Times New Roman"/>
      <family val="1"/>
    </font>
    <font>
      <sz val="14"/>
      <name val="Calibri"/>
      <family val="2"/>
      <scheme val="minor"/>
    </font>
    <font>
      <sz val="11"/>
      <name val="Calibri"/>
      <family val="2"/>
      <scheme val="minor"/>
    </font>
    <font>
      <sz val="11"/>
      <name val="Times New Roman"/>
      <family val="1"/>
    </font>
    <font>
      <sz val="20"/>
      <color theme="0"/>
      <name val="Times New Roman"/>
      <family val="1"/>
    </font>
    <font>
      <b/>
      <sz val="20"/>
      <color theme="0"/>
      <name val="Times New Roman"/>
      <family val="1"/>
    </font>
    <font>
      <sz val="20"/>
      <color rgb="FFFF0000"/>
      <name val="Times New Roman"/>
      <family val="1"/>
    </font>
    <font>
      <sz val="12"/>
      <name val="Arial"/>
      <family val="2"/>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249977111117893"/>
        <bgColor indexed="64"/>
      </patternFill>
    </fill>
  </fills>
  <borders count="7">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167" fontId="1" fillId="0" borderId="0" applyFont="0" applyFill="0" applyBorder="0" applyAlignment="0" applyProtection="0"/>
    <xf numFmtId="9" fontId="1" fillId="0" borderId="0" applyFont="0" applyFill="0" applyBorder="0" applyAlignment="0" applyProtection="0"/>
    <xf numFmtId="0" fontId="3" fillId="0" borderId="0"/>
    <xf numFmtId="167" fontId="3" fillId="0" borderId="0" applyFont="0" applyFill="0" applyBorder="0" applyAlignment="0" applyProtection="0"/>
    <xf numFmtId="167" fontId="3" fillId="0" borderId="0" applyFont="0" applyFill="0" applyBorder="0" applyAlignment="0" applyProtection="0"/>
    <xf numFmtId="9" fontId="41" fillId="0" borderId="0" applyFont="0" applyFill="0" applyBorder="0" applyAlignment="0" applyProtection="0"/>
  </cellStyleXfs>
  <cellXfs count="142">
    <xf numFmtId="0" fontId="0" fillId="0" borderId="0" xfId="0"/>
    <xf numFmtId="0" fontId="2" fillId="0" borderId="0" xfId="0" applyFont="1"/>
    <xf numFmtId="0" fontId="2" fillId="0" borderId="0" xfId="0" applyFont="1" applyAlignment="1">
      <alignment horizontal="center"/>
    </xf>
    <xf numFmtId="164" fontId="5" fillId="3" borderId="4" xfId="0" applyNumberFormat="1" applyFont="1" applyFill="1" applyBorder="1" applyAlignment="1">
      <alignment vertical="center"/>
    </xf>
    <xf numFmtId="165"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wrapText="1"/>
    </xf>
    <xf numFmtId="0" fontId="6" fillId="3" borderId="4" xfId="0" applyFont="1" applyFill="1" applyBorder="1" applyAlignment="1">
      <alignment vertical="center"/>
    </xf>
    <xf numFmtId="0" fontId="7" fillId="0" borderId="0" xfId="0" applyFont="1"/>
    <xf numFmtId="164" fontId="8" fillId="2" borderId="4" xfId="0" applyNumberFormat="1" applyFont="1" applyFill="1" applyBorder="1" applyAlignment="1">
      <alignment vertical="center"/>
    </xf>
    <xf numFmtId="165"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wrapText="1"/>
    </xf>
    <xf numFmtId="0" fontId="0" fillId="2" borderId="4" xfId="0" applyFill="1" applyBorder="1" applyAlignment="1">
      <alignment vertical="center"/>
    </xf>
    <xf numFmtId="0" fontId="9" fillId="0" borderId="0" xfId="0" applyFont="1"/>
    <xf numFmtId="164" fontId="10" fillId="0" borderId="4" xfId="0" applyNumberFormat="1" applyFont="1" applyBorder="1" applyAlignment="1">
      <alignment horizontal="right" vertical="center"/>
    </xf>
    <xf numFmtId="165"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wrapText="1"/>
    </xf>
    <xf numFmtId="0" fontId="0" fillId="0" borderId="4" xfId="0" applyBorder="1" applyAlignment="1">
      <alignment vertical="center"/>
    </xf>
    <xf numFmtId="0" fontId="11" fillId="0" borderId="4" xfId="0" applyFont="1" applyBorder="1" applyAlignment="1">
      <alignment vertical="center"/>
    </xf>
    <xf numFmtId="164" fontId="2" fillId="0" borderId="4" xfId="0" applyNumberFormat="1" applyFont="1" applyBorder="1" applyAlignment="1">
      <alignment horizontal="right" vertical="center"/>
    </xf>
    <xf numFmtId="0" fontId="2" fillId="0" borderId="4" xfId="0" applyFont="1" applyBorder="1" applyAlignment="1">
      <alignment vertical="center"/>
    </xf>
    <xf numFmtId="166" fontId="2" fillId="0" borderId="4" xfId="0" applyNumberFormat="1" applyFont="1" applyBorder="1" applyAlignment="1">
      <alignment horizontal="center" vertical="center"/>
    </xf>
    <xf numFmtId="0" fontId="2" fillId="0" borderId="4" xfId="0" applyFont="1" applyBorder="1" applyAlignment="1">
      <alignment horizontal="left" vertical="center"/>
    </xf>
    <xf numFmtId="164" fontId="2" fillId="0" borderId="4" xfId="0" applyNumberFormat="1" applyFont="1" applyBorder="1" applyAlignment="1">
      <alignment horizontal="center" vertical="center"/>
    </xf>
    <xf numFmtId="168" fontId="2" fillId="0" borderId="4" xfId="4" applyNumberFormat="1" applyFont="1" applyFill="1" applyBorder="1" applyAlignment="1" applyProtection="1">
      <alignment horizontal="right" vertical="center"/>
    </xf>
    <xf numFmtId="169" fontId="2" fillId="0" borderId="4" xfId="4" applyNumberFormat="1" applyFont="1" applyFill="1" applyBorder="1" applyAlignment="1">
      <alignment horizontal="right" vertical="center"/>
    </xf>
    <xf numFmtId="39" fontId="2" fillId="0" borderId="4" xfId="4" applyNumberFormat="1" applyFont="1" applyFill="1" applyBorder="1" applyAlignment="1" applyProtection="1">
      <alignment vertical="center"/>
    </xf>
    <xf numFmtId="39" fontId="2" fillId="0" borderId="4" xfId="4" applyNumberFormat="1" applyFont="1" applyFill="1" applyBorder="1" applyAlignment="1" applyProtection="1">
      <alignment horizontal="right" vertical="center"/>
    </xf>
    <xf numFmtId="9" fontId="2" fillId="0" borderId="4" xfId="2" applyFont="1" applyFill="1" applyBorder="1" applyAlignment="1">
      <alignment vertical="center"/>
    </xf>
    <xf numFmtId="0" fontId="12" fillId="0" borderId="0" xfId="0" applyFont="1"/>
    <xf numFmtId="164" fontId="7" fillId="2" borderId="4" xfId="0" applyNumberFormat="1" applyFont="1" applyFill="1" applyBorder="1" applyAlignment="1">
      <alignment vertical="center"/>
    </xf>
    <xf numFmtId="37" fontId="13" fillId="2" borderId="4" xfId="0" applyNumberFormat="1" applyFont="1" applyFill="1" applyBorder="1" applyAlignment="1">
      <alignment horizontal="right" vertical="center"/>
    </xf>
    <xf numFmtId="170" fontId="13" fillId="2" borderId="4" xfId="0" applyNumberFormat="1" applyFont="1" applyFill="1" applyBorder="1" applyAlignment="1">
      <alignment horizontal="right" vertical="center"/>
    </xf>
    <xf numFmtId="169" fontId="14" fillId="2" borderId="4" xfId="4" applyNumberFormat="1" applyFont="1" applyFill="1" applyBorder="1" applyAlignment="1" applyProtection="1">
      <alignment horizontal="left" vertical="center"/>
    </xf>
    <xf numFmtId="39" fontId="14" fillId="2" borderId="4" xfId="0" applyNumberFormat="1" applyFont="1" applyFill="1" applyBorder="1" applyAlignment="1">
      <alignment horizontal="right" vertical="center"/>
    </xf>
    <xf numFmtId="9" fontId="12" fillId="2" borderId="4" xfId="2" applyFont="1" applyFill="1" applyBorder="1" applyAlignment="1">
      <alignment vertical="center"/>
    </xf>
    <xf numFmtId="164" fontId="8" fillId="0" borderId="4" xfId="0" applyNumberFormat="1" applyFont="1" applyBorder="1" applyAlignment="1">
      <alignment vertical="center"/>
    </xf>
    <xf numFmtId="165"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wrapText="1"/>
    </xf>
    <xf numFmtId="0" fontId="15" fillId="0" borderId="0" xfId="0" applyFont="1"/>
    <xf numFmtId="164" fontId="16" fillId="3" borderId="4" xfId="0" applyNumberFormat="1" applyFont="1" applyFill="1" applyBorder="1" applyAlignment="1">
      <alignment horizontal="right" vertical="center"/>
    </xf>
    <xf numFmtId="165" fontId="16" fillId="3" borderId="4" xfId="0" applyNumberFormat="1" applyFont="1" applyFill="1" applyBorder="1" applyAlignment="1">
      <alignment horizontal="left" vertical="center" wrapText="1"/>
    </xf>
    <xf numFmtId="164" fontId="16" fillId="3" borderId="4" xfId="0" applyNumberFormat="1" applyFont="1" applyFill="1" applyBorder="1" applyAlignment="1">
      <alignment horizontal="center" vertical="center"/>
    </xf>
    <xf numFmtId="164" fontId="16" fillId="3" borderId="4" xfId="0" applyNumberFormat="1" applyFont="1" applyFill="1" applyBorder="1" applyAlignment="1">
      <alignment horizontal="center" vertical="center" wrapText="1"/>
    </xf>
    <xf numFmtId="0" fontId="17" fillId="3" borderId="4" xfId="0" applyFont="1" applyFill="1" applyBorder="1" applyAlignment="1">
      <alignment vertical="center"/>
    </xf>
    <xf numFmtId="167" fontId="2" fillId="0" borderId="4" xfId="4" applyFont="1" applyFill="1" applyBorder="1" applyAlignment="1">
      <alignment horizontal="right" vertical="center"/>
    </xf>
    <xf numFmtId="164" fontId="18" fillId="2" borderId="4" xfId="0" applyNumberFormat="1" applyFont="1" applyFill="1" applyBorder="1" applyAlignment="1">
      <alignment vertical="center"/>
    </xf>
    <xf numFmtId="37" fontId="19" fillId="2" borderId="4" xfId="0" applyNumberFormat="1" applyFont="1" applyFill="1" applyBorder="1" applyAlignment="1">
      <alignment horizontal="right" vertical="center"/>
    </xf>
    <xf numFmtId="171" fontId="19" fillId="2" borderId="4" xfId="0" applyNumberFormat="1" applyFont="1" applyFill="1" applyBorder="1" applyAlignment="1">
      <alignment horizontal="right" vertical="center"/>
    </xf>
    <xf numFmtId="39" fontId="20" fillId="2" borderId="4" xfId="0" applyNumberFormat="1" applyFont="1" applyFill="1" applyBorder="1" applyAlignment="1">
      <alignment vertical="center"/>
    </xf>
    <xf numFmtId="169" fontId="20" fillId="2" borderId="4" xfId="4" applyNumberFormat="1" applyFont="1" applyFill="1" applyBorder="1" applyAlignment="1" applyProtection="1">
      <alignment horizontal="left" vertical="center"/>
    </xf>
    <xf numFmtId="39" fontId="20" fillId="2" borderId="4" xfId="0" applyNumberFormat="1" applyFont="1" applyFill="1" applyBorder="1" applyAlignment="1">
      <alignment horizontal="right" vertical="center"/>
    </xf>
    <xf numFmtId="9" fontId="21" fillId="2" borderId="4" xfId="2" applyFont="1" applyFill="1" applyBorder="1" applyAlignment="1">
      <alignment vertical="center"/>
    </xf>
    <xf numFmtId="0" fontId="21" fillId="0" borderId="0" xfId="0" applyFont="1"/>
    <xf numFmtId="164" fontId="22" fillId="0" borderId="4" xfId="0" applyNumberFormat="1" applyFont="1" applyBorder="1" applyAlignment="1">
      <alignment horizontal="right" vertical="center"/>
    </xf>
    <xf numFmtId="0" fontId="22" fillId="0" borderId="4" xfId="0" applyFont="1" applyBorder="1" applyAlignment="1">
      <alignment vertical="center"/>
    </xf>
    <xf numFmtId="166" fontId="22" fillId="0" borderId="4" xfId="0" applyNumberFormat="1" applyFont="1" applyBorder="1" applyAlignment="1">
      <alignment horizontal="center" vertical="center"/>
    </xf>
    <xf numFmtId="0" fontId="22" fillId="0" borderId="4" xfId="0" applyFont="1" applyBorder="1" applyAlignment="1">
      <alignment horizontal="left" vertical="center"/>
    </xf>
    <xf numFmtId="164" fontId="22" fillId="0" borderId="4" xfId="0" applyNumberFormat="1" applyFont="1" applyBorder="1" applyAlignment="1">
      <alignment horizontal="center" vertical="center"/>
    </xf>
    <xf numFmtId="168" fontId="22" fillId="0" borderId="4" xfId="4" applyNumberFormat="1" applyFont="1" applyFill="1" applyBorder="1" applyAlignment="1" applyProtection="1">
      <alignment horizontal="right" vertical="center"/>
    </xf>
    <xf numFmtId="169" fontId="22" fillId="0" borderId="4" xfId="4" applyNumberFormat="1" applyFont="1" applyFill="1" applyBorder="1" applyAlignment="1">
      <alignment horizontal="right" vertical="center"/>
    </xf>
    <xf numFmtId="39" fontId="22" fillId="0" borderId="4" xfId="4" applyNumberFormat="1" applyFont="1" applyFill="1" applyBorder="1" applyAlignment="1" applyProtection="1">
      <alignment vertical="center"/>
    </xf>
    <xf numFmtId="169" fontId="23" fillId="0" borderId="5" xfId="5" applyNumberFormat="1" applyFont="1" applyFill="1" applyBorder="1" applyAlignment="1">
      <alignment horizontal="right"/>
    </xf>
    <xf numFmtId="39" fontId="22" fillId="0" borderId="4" xfId="4" applyNumberFormat="1" applyFont="1" applyFill="1" applyBorder="1" applyAlignment="1" applyProtection="1">
      <alignment horizontal="right" vertical="center"/>
    </xf>
    <xf numFmtId="9" fontId="22" fillId="0" borderId="4" xfId="2" applyFont="1" applyFill="1" applyBorder="1" applyAlignment="1">
      <alignment vertical="center"/>
    </xf>
    <xf numFmtId="0" fontId="24" fillId="0" borderId="0" xfId="0" applyFont="1"/>
    <xf numFmtId="164" fontId="5" fillId="3" borderId="4" xfId="0" applyNumberFormat="1" applyFont="1" applyFill="1" applyBorder="1" applyAlignment="1">
      <alignment horizontal="right" vertical="center"/>
    </xf>
    <xf numFmtId="165" fontId="5" fillId="3" borderId="4" xfId="0" applyNumberFormat="1" applyFont="1" applyFill="1" applyBorder="1" applyAlignment="1">
      <alignment horizontal="left" vertical="center" wrapText="1"/>
    </xf>
    <xf numFmtId="171" fontId="13" fillId="2" borderId="4" xfId="0" applyNumberFormat="1" applyFont="1" applyFill="1" applyBorder="1" applyAlignment="1">
      <alignment horizontal="right" vertical="center"/>
    </xf>
    <xf numFmtId="39" fontId="14" fillId="2" borderId="4" xfId="0" applyNumberFormat="1" applyFont="1" applyFill="1" applyBorder="1" applyAlignment="1">
      <alignment vertical="center"/>
    </xf>
    <xf numFmtId="164" fontId="25" fillId="3" borderId="4" xfId="0" applyNumberFormat="1" applyFont="1" applyFill="1" applyBorder="1" applyAlignment="1">
      <alignment vertical="center"/>
    </xf>
    <xf numFmtId="37" fontId="26" fillId="3" borderId="4" xfId="0" applyNumberFormat="1" applyFont="1" applyFill="1" applyBorder="1" applyAlignment="1">
      <alignment horizontal="right" vertical="center"/>
    </xf>
    <xf numFmtId="172" fontId="26" fillId="3" borderId="4" xfId="0" applyNumberFormat="1" applyFont="1" applyFill="1" applyBorder="1" applyAlignment="1">
      <alignment horizontal="center" vertical="center"/>
    </xf>
    <xf numFmtId="167" fontId="26" fillId="3" borderId="4" xfId="1" applyFont="1" applyFill="1" applyBorder="1" applyAlignment="1" applyProtection="1">
      <alignment horizontal="right" vertical="center"/>
    </xf>
    <xf numFmtId="39" fontId="26" fillId="3" borderId="4" xfId="0" applyNumberFormat="1" applyFont="1" applyFill="1" applyBorder="1" applyAlignment="1">
      <alignment horizontal="center" vertical="center"/>
    </xf>
    <xf numFmtId="9" fontId="25" fillId="3" borderId="4" xfId="2" applyFont="1" applyFill="1" applyBorder="1" applyAlignment="1">
      <alignment vertical="center"/>
    </xf>
    <xf numFmtId="0" fontId="27" fillId="0" borderId="0" xfId="0" applyFont="1"/>
    <xf numFmtId="164" fontId="28" fillId="0" borderId="4" xfId="0" applyNumberFormat="1" applyFont="1" applyBorder="1" applyAlignment="1">
      <alignment horizontal="right" vertical="center"/>
    </xf>
    <xf numFmtId="165" fontId="28" fillId="0" borderId="4" xfId="0" applyNumberFormat="1" applyFont="1" applyBorder="1" applyAlignment="1">
      <alignment horizontal="center" vertical="center"/>
    </xf>
    <xf numFmtId="0" fontId="29" fillId="0" borderId="4" xfId="0" applyFont="1" applyBorder="1" applyAlignment="1">
      <alignment vertical="center"/>
    </xf>
    <xf numFmtId="0" fontId="29" fillId="0" borderId="4" xfId="0" applyFont="1" applyBorder="1" applyAlignment="1">
      <alignment horizontal="center" vertical="center"/>
    </xf>
    <xf numFmtId="0" fontId="30" fillId="0" borderId="4" xfId="0" applyFont="1" applyBorder="1" applyAlignment="1">
      <alignment vertical="center"/>
    </xf>
    <xf numFmtId="9" fontId="29" fillId="0" borderId="4" xfId="2" applyFont="1" applyFill="1" applyBorder="1" applyAlignment="1">
      <alignment vertical="center"/>
    </xf>
    <xf numFmtId="0" fontId="29" fillId="0" borderId="0" xfId="0" applyFont="1"/>
    <xf numFmtId="164" fontId="31" fillId="4" borderId="4" xfId="0" applyNumberFormat="1" applyFont="1" applyFill="1" applyBorder="1" applyAlignment="1">
      <alignment horizontal="right" vertical="center"/>
    </xf>
    <xf numFmtId="165" fontId="31"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xf>
    <xf numFmtId="164" fontId="31" fillId="4" borderId="4" xfId="0" applyNumberFormat="1" applyFont="1" applyFill="1" applyBorder="1" applyAlignment="1">
      <alignment horizontal="center" vertical="center"/>
    </xf>
    <xf numFmtId="164" fontId="31" fillId="4" borderId="4" xfId="0" applyNumberFormat="1" applyFont="1" applyFill="1" applyBorder="1" applyAlignment="1">
      <alignment horizontal="center" vertical="center" wrapText="1"/>
    </xf>
    <xf numFmtId="0" fontId="32" fillId="4" borderId="4" xfId="0" applyFont="1" applyFill="1" applyBorder="1" applyAlignment="1">
      <alignment vertical="center"/>
    </xf>
    <xf numFmtId="9" fontId="22" fillId="4" borderId="4" xfId="2" applyFont="1" applyFill="1" applyBorder="1" applyAlignment="1">
      <alignment vertical="center"/>
    </xf>
    <xf numFmtId="167" fontId="7" fillId="0" borderId="4" xfId="1" applyFont="1" applyBorder="1" applyAlignment="1" applyProtection="1">
      <alignment horizontal="center" wrapText="1"/>
    </xf>
    <xf numFmtId="164" fontId="20" fillId="0" borderId="4" xfId="0" applyNumberFormat="1" applyFont="1" applyBorder="1" applyAlignment="1">
      <alignment horizontal="right" vertical="center"/>
    </xf>
    <xf numFmtId="165" fontId="20" fillId="0" borderId="4" xfId="0" applyNumberFormat="1" applyFont="1" applyBorder="1" applyAlignment="1">
      <alignment horizontal="center" vertical="center"/>
    </xf>
    <xf numFmtId="0" fontId="15" fillId="0" borderId="4" xfId="0" applyFont="1" applyBorder="1" applyAlignment="1">
      <alignment vertical="center"/>
    </xf>
    <xf numFmtId="0" fontId="15" fillId="0" borderId="4" xfId="0" applyFont="1" applyBorder="1" applyAlignment="1">
      <alignment horizontal="center" vertical="center"/>
    </xf>
    <xf numFmtId="37" fontId="15" fillId="0" borderId="4" xfId="0" applyNumberFormat="1" applyFont="1" applyBorder="1" applyAlignment="1">
      <alignment vertical="center"/>
    </xf>
    <xf numFmtId="39" fontId="15" fillId="0" borderId="4" xfId="0" applyNumberFormat="1" applyFont="1" applyBorder="1" applyAlignment="1">
      <alignment vertical="center"/>
    </xf>
    <xf numFmtId="0" fontId="33" fillId="0" borderId="4" xfId="0" applyFont="1" applyBorder="1" applyAlignment="1">
      <alignment vertical="center"/>
    </xf>
    <xf numFmtId="9" fontId="21" fillId="0" borderId="4" xfId="2" applyFont="1" applyFill="1" applyBorder="1" applyAlignment="1">
      <alignment vertical="center"/>
    </xf>
    <xf numFmtId="167" fontId="7" fillId="0" borderId="6" xfId="1" applyFont="1" applyBorder="1" applyAlignment="1" applyProtection="1">
      <alignment horizontal="center" vertical="center" wrapText="1"/>
    </xf>
    <xf numFmtId="164" fontId="13" fillId="2" borderId="4" xfId="0" applyNumberFormat="1" applyFont="1" applyFill="1" applyBorder="1" applyAlignment="1">
      <alignment vertical="center"/>
    </xf>
    <xf numFmtId="9" fontId="34" fillId="2" borderId="4" xfId="2" applyFont="1" applyFill="1" applyBorder="1" applyAlignment="1">
      <alignment vertical="center"/>
    </xf>
    <xf numFmtId="0" fontId="34" fillId="0" borderId="0" xfId="0" applyFont="1"/>
    <xf numFmtId="164" fontId="31" fillId="0" borderId="4" xfId="0" applyNumberFormat="1" applyFont="1" applyBorder="1" applyAlignment="1">
      <alignment horizontal="right" vertical="center"/>
    </xf>
    <xf numFmtId="165" fontId="31" fillId="0" borderId="4" xfId="0" applyNumberFormat="1" applyFont="1" applyBorder="1" applyAlignment="1">
      <alignment horizontal="center" vertical="center"/>
    </xf>
    <xf numFmtId="0" fontId="11" fillId="0" borderId="4" xfId="0" applyFont="1" applyBorder="1" applyAlignment="1">
      <alignment horizontal="center" vertical="center"/>
    </xf>
    <xf numFmtId="37" fontId="11" fillId="0" borderId="4" xfId="0" applyNumberFormat="1" applyFont="1" applyBorder="1" applyAlignment="1">
      <alignment vertical="center"/>
    </xf>
    <xf numFmtId="39" fontId="11" fillId="0" borderId="4" xfId="0" applyNumberFormat="1" applyFont="1" applyBorder="1" applyAlignment="1">
      <alignment vertical="center"/>
    </xf>
    <xf numFmtId="0" fontId="32" fillId="0" borderId="4" xfId="0" applyFont="1" applyBorder="1" applyAlignment="1">
      <alignment vertical="center"/>
    </xf>
    <xf numFmtId="164" fontId="13" fillId="0" borderId="4" xfId="0" applyNumberFormat="1" applyFont="1" applyBorder="1" applyAlignment="1">
      <alignment horizontal="right" vertical="center"/>
    </xf>
    <xf numFmtId="165" fontId="13" fillId="0" borderId="4" xfId="0" applyNumberFormat="1"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center" vertical="center"/>
    </xf>
    <xf numFmtId="0" fontId="35" fillId="0" borderId="4" xfId="0" applyFont="1" applyBorder="1" applyAlignment="1">
      <alignment vertical="center"/>
    </xf>
    <xf numFmtId="9" fontId="7" fillId="0" borderId="4" xfId="2" applyFont="1" applyFill="1" applyBorder="1" applyAlignment="1">
      <alignment vertical="center"/>
    </xf>
    <xf numFmtId="164" fontId="10" fillId="4" borderId="4" xfId="0" applyNumberFormat="1" applyFont="1" applyFill="1" applyBorder="1" applyAlignment="1">
      <alignment horizontal="right" vertical="center"/>
    </xf>
    <xf numFmtId="165" fontId="10"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wrapText="1"/>
    </xf>
    <xf numFmtId="0" fontId="36" fillId="4" borderId="4" xfId="0" applyFont="1" applyFill="1" applyBorder="1" applyAlignment="1">
      <alignment vertical="center"/>
    </xf>
    <xf numFmtId="9" fontId="37" fillId="4" borderId="4" xfId="2" applyFont="1" applyFill="1" applyBorder="1" applyAlignment="1">
      <alignment vertical="center"/>
    </xf>
    <xf numFmtId="0" fontId="37" fillId="0" borderId="4" xfId="0" applyFont="1" applyBorder="1" applyAlignment="1">
      <alignment vertical="center"/>
    </xf>
    <xf numFmtId="0" fontId="37" fillId="0" borderId="4" xfId="0" applyFont="1" applyBorder="1" applyAlignment="1">
      <alignment horizontal="center" vertical="center"/>
    </xf>
    <xf numFmtId="0" fontId="36" fillId="0" borderId="4" xfId="0" applyFont="1" applyBorder="1" applyAlignment="1">
      <alignment vertical="center"/>
    </xf>
    <xf numFmtId="164" fontId="38" fillId="3" borderId="4" xfId="0" applyNumberFormat="1" applyFont="1" applyFill="1" applyBorder="1" applyAlignment="1">
      <alignment vertical="center"/>
    </xf>
    <xf numFmtId="37" fontId="39" fillId="3" borderId="4" xfId="0" applyNumberFormat="1" applyFont="1" applyFill="1" applyBorder="1" applyAlignment="1">
      <alignment horizontal="right" vertical="center"/>
    </xf>
    <xf numFmtId="172" fontId="39" fillId="3" borderId="4" xfId="0" applyNumberFormat="1" applyFont="1" applyFill="1" applyBorder="1" applyAlignment="1">
      <alignment horizontal="center" vertical="center"/>
    </xf>
    <xf numFmtId="167" fontId="39" fillId="3" borderId="4" xfId="1" applyFont="1" applyFill="1" applyBorder="1" applyAlignment="1" applyProtection="1">
      <alignment horizontal="right" vertical="center"/>
    </xf>
    <xf numFmtId="39" fontId="39" fillId="3" borderId="4" xfId="0" applyNumberFormat="1" applyFont="1" applyFill="1" applyBorder="1" applyAlignment="1">
      <alignment horizontal="center" vertical="center"/>
    </xf>
    <xf numFmtId="9" fontId="38" fillId="3" borderId="4" xfId="2" applyFont="1" applyFill="1" applyBorder="1" applyAlignment="1">
      <alignment vertical="center"/>
    </xf>
    <xf numFmtId="0" fontId="40" fillId="0" borderId="0" xfId="0" applyFont="1"/>
    <xf numFmtId="0" fontId="0" fillId="0" borderId="0" xfId="0" applyAlignment="1">
      <alignment horizontal="center"/>
    </xf>
    <xf numFmtId="164" fontId="13" fillId="2" borderId="4" xfId="0" applyNumberFormat="1" applyFont="1" applyFill="1" applyBorder="1" applyAlignment="1">
      <alignment horizontal="left" vertical="center"/>
    </xf>
    <xf numFmtId="0" fontId="4" fillId="2" borderId="1" xfId="3" applyFont="1" applyFill="1" applyBorder="1" applyAlignment="1">
      <alignment horizontal="center" wrapText="1"/>
    </xf>
    <xf numFmtId="0" fontId="4" fillId="2" borderId="2" xfId="3" applyFont="1" applyFill="1" applyBorder="1" applyAlignment="1">
      <alignment horizontal="center" wrapText="1"/>
    </xf>
    <xf numFmtId="0" fontId="4" fillId="2" borderId="3" xfId="3" applyFont="1" applyFill="1" applyBorder="1" applyAlignment="1">
      <alignment horizontal="center" wrapText="1"/>
    </xf>
    <xf numFmtId="164" fontId="19" fillId="2" borderId="4" xfId="0" applyNumberFormat="1" applyFont="1" applyFill="1" applyBorder="1" applyAlignment="1">
      <alignment horizontal="left" vertical="center"/>
    </xf>
    <xf numFmtId="164" fontId="26" fillId="3" borderId="4" xfId="0" applyNumberFormat="1" applyFont="1" applyFill="1" applyBorder="1" applyAlignment="1">
      <alignment horizontal="left" vertical="center"/>
    </xf>
    <xf numFmtId="164" fontId="39" fillId="3" borderId="4" xfId="0" applyNumberFormat="1" applyFont="1" applyFill="1" applyBorder="1" applyAlignment="1">
      <alignment horizontal="left" vertical="center"/>
    </xf>
  </cellXfs>
  <cellStyles count="7">
    <cellStyle name="Comma" xfId="1" builtinId="3"/>
    <cellStyle name="Comma 10" xfId="5" xr:uid="{84710C13-5579-4A20-B8A2-0BACAC0D30DC}"/>
    <cellStyle name="Comma 2" xfId="4" xr:uid="{DB4065D1-61CC-450A-93BA-2C65B21C0A06}"/>
    <cellStyle name="Normal" xfId="0" builtinId="0"/>
    <cellStyle name="Normal 2" xfId="3" xr:uid="{A8EFCD43-59E7-496B-B021-8F0067D3055E}"/>
    <cellStyle name="Percent" xfId="2" builtinId="5"/>
    <cellStyle name="Percent 2" xfId="6" xr:uid="{BC8B8A5D-53FF-4FB3-8B1C-C21A6BC17EA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34"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tyles" Target="styles.xml"/><Relationship Id="rId8" Type="http://schemas.openxmlformats.org/officeDocument/2006/relationships/externalLink" Target="externalLinks/externalLink6.xml"/><Relationship Id="rId3"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Documents/NOV%202022%20FAAC_COMD%20Segregra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Page1)"/>
      <sheetName val="Exec Summary"/>
      <sheetName val="Appendix A Adjustment"/>
      <sheetName val="(Rev Contribution) Appendix  A"/>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Distribution (2)"/>
      <sheetName val="Sheet1"/>
    </sheetNames>
    <sheetDataSet>
      <sheetData sheetId="0"/>
      <sheetData sheetId="1">
        <row r="54">
          <cell r="D54">
            <v>409.5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83693-AD68-4053-9058-480F3ADB0D23}">
  <sheetPr>
    <pageSetUpPr fitToPage="1"/>
  </sheetPr>
  <dimension ref="A2:S61"/>
  <sheetViews>
    <sheetView tabSelected="1" zoomScale="70" zoomScaleNormal="70" workbookViewId="0">
      <selection activeCell="A40" sqref="A40"/>
    </sheetView>
  </sheetViews>
  <sheetFormatPr defaultColWidth="8.54296875" defaultRowHeight="15.5"/>
  <cols>
    <col min="1" max="1" width="3.453125" style="1" customWidth="1"/>
    <col min="2" max="2" width="7.54296875" style="1" customWidth="1"/>
    <col min="3" max="3" width="51.7265625" style="1" customWidth="1"/>
    <col min="4" max="4" width="21" style="1" bestFit="1" customWidth="1"/>
    <col min="5" max="5" width="17.453125" style="1" customWidth="1"/>
    <col min="6" max="6" width="35.81640625" style="1" customWidth="1"/>
    <col min="7" max="7" width="23.453125" style="1" bestFit="1" customWidth="1"/>
    <col min="8" max="8" width="20.54296875" style="1" bestFit="1" customWidth="1"/>
    <col min="9" max="9" width="12.54296875" style="2" customWidth="1"/>
    <col min="10" max="10" width="42.453125" style="1" customWidth="1"/>
    <col min="11" max="11" width="23.1796875" style="1" bestFit="1" customWidth="1"/>
    <col min="12" max="12" width="21.26953125" style="1" bestFit="1" customWidth="1"/>
    <col min="13" max="13" width="35.26953125" style="1" bestFit="1" customWidth="1"/>
    <col min="14" max="14" width="21.1796875" style="1" bestFit="1" customWidth="1"/>
    <col min="15" max="15" width="29.7265625" style="1" bestFit="1" customWidth="1"/>
    <col min="16" max="16" width="15.54296875" style="1" bestFit="1" customWidth="1"/>
    <col min="17" max="17" width="18.54296875" style="1" bestFit="1" customWidth="1"/>
    <col min="18" max="18" width="17" style="1" bestFit="1" customWidth="1"/>
    <col min="19" max="19" width="18.54296875" style="1" customWidth="1"/>
    <col min="20" max="16384" width="8.54296875" style="1"/>
  </cols>
  <sheetData>
    <row r="2" spans="1:16" ht="42" customHeight="1" thickBot="1"/>
    <row r="3" spans="1:16" ht="51.75" customHeight="1">
      <c r="B3" s="136" t="s">
        <v>0</v>
      </c>
      <c r="C3" s="137"/>
      <c r="D3" s="137"/>
      <c r="E3" s="137"/>
      <c r="F3" s="137"/>
      <c r="G3" s="137"/>
      <c r="H3" s="137"/>
      <c r="I3" s="137"/>
      <c r="J3" s="137"/>
      <c r="K3" s="137"/>
      <c r="L3" s="137"/>
      <c r="M3" s="137"/>
      <c r="N3" s="137"/>
      <c r="O3" s="137"/>
      <c r="P3" s="138"/>
    </row>
    <row r="4" spans="1:16" ht="15.75" customHeight="1">
      <c r="B4" s="3">
        <v>1</v>
      </c>
      <c r="C4" s="4" t="s">
        <v>1</v>
      </c>
      <c r="D4" s="5" t="s">
        <v>2</v>
      </c>
      <c r="E4" s="5" t="s">
        <v>3</v>
      </c>
      <c r="F4" s="5" t="s">
        <v>4</v>
      </c>
      <c r="G4" s="5" t="s">
        <v>5</v>
      </c>
      <c r="H4" s="5">
        <v>7</v>
      </c>
      <c r="I4" s="5">
        <v>8</v>
      </c>
      <c r="J4" s="5">
        <v>9</v>
      </c>
      <c r="K4" s="5">
        <v>10</v>
      </c>
      <c r="L4" s="5">
        <v>11</v>
      </c>
      <c r="M4" s="5">
        <v>12</v>
      </c>
      <c r="N4" s="6">
        <v>13</v>
      </c>
      <c r="O4" s="6">
        <v>14</v>
      </c>
      <c r="P4" s="7"/>
    </row>
    <row r="5" spans="1:16" ht="29.25" hidden="1" customHeight="1">
      <c r="B5" s="3"/>
      <c r="C5" s="6" t="s">
        <v>6</v>
      </c>
      <c r="D5" s="5" t="s">
        <v>7</v>
      </c>
      <c r="E5" s="5"/>
      <c r="F5" s="5"/>
      <c r="G5" s="5"/>
      <c r="H5" s="5"/>
      <c r="I5" s="5"/>
      <c r="J5" s="3"/>
      <c r="K5" s="5"/>
      <c r="L5" s="5"/>
      <c r="M5" s="5"/>
      <c r="N5" s="6" t="s">
        <v>8</v>
      </c>
      <c r="O5" s="6" t="s">
        <v>9</v>
      </c>
      <c r="P5" s="7"/>
    </row>
    <row r="6" spans="1:16" s="8" customFormat="1" ht="32.25" hidden="1" customHeight="1">
      <c r="B6" s="9"/>
      <c r="C6" s="10" t="s">
        <v>10</v>
      </c>
      <c r="D6" s="11" t="s">
        <v>11</v>
      </c>
      <c r="E6" s="11" t="s">
        <v>12</v>
      </c>
      <c r="F6" s="11" t="s">
        <v>13</v>
      </c>
      <c r="G6" s="11" t="s">
        <v>14</v>
      </c>
      <c r="H6" s="11" t="s">
        <v>15</v>
      </c>
      <c r="I6" s="11" t="s">
        <v>16</v>
      </c>
      <c r="J6" s="11" t="s">
        <v>17</v>
      </c>
      <c r="K6" s="11" t="s">
        <v>18</v>
      </c>
      <c r="L6" s="11" t="s">
        <v>19</v>
      </c>
      <c r="M6" s="12" t="s">
        <v>20</v>
      </c>
      <c r="N6" s="13"/>
      <c r="O6" s="13"/>
      <c r="P6" s="12" t="s">
        <v>21</v>
      </c>
    </row>
    <row r="7" spans="1:16" s="14" customFormat="1" ht="18" hidden="1">
      <c r="B7" s="15" t="s">
        <v>22</v>
      </c>
      <c r="C7" s="16" t="s">
        <v>23</v>
      </c>
      <c r="D7" s="17" t="s">
        <v>11</v>
      </c>
      <c r="E7" s="17" t="s">
        <v>12</v>
      </c>
      <c r="F7" s="17" t="s">
        <v>13</v>
      </c>
      <c r="G7" s="17" t="s">
        <v>14</v>
      </c>
      <c r="H7" s="17" t="s">
        <v>15</v>
      </c>
      <c r="I7" s="17" t="s">
        <v>16</v>
      </c>
      <c r="J7" s="17" t="s">
        <v>17</v>
      </c>
      <c r="K7" s="17" t="s">
        <v>18</v>
      </c>
      <c r="L7" s="17" t="s">
        <v>19</v>
      </c>
      <c r="M7" s="18" t="s">
        <v>20</v>
      </c>
      <c r="N7" s="19"/>
      <c r="O7" s="19"/>
      <c r="P7" s="20"/>
    </row>
    <row r="8" spans="1:16" ht="19.399999999999999" hidden="1" customHeight="1">
      <c r="B8" s="21">
        <v>1</v>
      </c>
      <c r="C8" s="22"/>
      <c r="D8" s="23"/>
      <c r="E8" s="23"/>
      <c r="F8" s="24"/>
      <c r="G8" s="24"/>
      <c r="H8" s="24"/>
      <c r="I8" s="25"/>
      <c r="J8" s="24"/>
      <c r="K8" s="26"/>
      <c r="L8" s="27"/>
      <c r="M8" s="28"/>
      <c r="N8" s="27"/>
      <c r="O8" s="29"/>
      <c r="P8" s="30"/>
    </row>
    <row r="9" spans="1:16" ht="19.399999999999999" hidden="1" customHeight="1">
      <c r="B9" s="21">
        <v>2</v>
      </c>
      <c r="C9" s="22"/>
      <c r="D9" s="23"/>
      <c r="E9" s="23"/>
      <c r="F9" s="24"/>
      <c r="G9" s="24"/>
      <c r="H9" s="24"/>
      <c r="I9" s="25"/>
      <c r="J9" s="24"/>
      <c r="K9" s="26"/>
      <c r="L9" s="27"/>
      <c r="M9" s="28"/>
      <c r="N9" s="27"/>
      <c r="O9" s="29"/>
      <c r="P9" s="30"/>
    </row>
    <row r="10" spans="1:16" s="31" customFormat="1" ht="18" hidden="1">
      <c r="B10" s="32"/>
      <c r="C10" s="135" t="s">
        <v>24</v>
      </c>
      <c r="D10" s="135"/>
      <c r="E10" s="135"/>
      <c r="F10" s="135"/>
      <c r="G10" s="135"/>
      <c r="H10" s="135"/>
      <c r="I10" s="135"/>
      <c r="J10" s="135"/>
      <c r="K10" s="33">
        <f>SUM(K8:K9)</f>
        <v>0</v>
      </c>
      <c r="L10" s="34" t="e">
        <f>M10/K10</f>
        <v>#DIV/0!</v>
      </c>
      <c r="M10" s="33">
        <f>SUM(M8:M9)</f>
        <v>0</v>
      </c>
      <c r="N10" s="35"/>
      <c r="O10" s="36"/>
      <c r="P10" s="37"/>
    </row>
    <row r="11" spans="1:16" s="8" customFormat="1" ht="27" customHeight="1">
      <c r="B11" s="38"/>
      <c r="C11" s="39" t="s">
        <v>10</v>
      </c>
      <c r="D11" s="40" t="s">
        <v>11</v>
      </c>
      <c r="E11" s="40" t="s">
        <v>12</v>
      </c>
      <c r="F11" s="40" t="s">
        <v>13</v>
      </c>
      <c r="G11" s="40" t="s">
        <v>14</v>
      </c>
      <c r="H11" s="40" t="s">
        <v>15</v>
      </c>
      <c r="I11" s="40" t="s">
        <v>16</v>
      </c>
      <c r="J11" s="40" t="s">
        <v>17</v>
      </c>
      <c r="K11" s="40" t="s">
        <v>18</v>
      </c>
      <c r="L11" s="40" t="s">
        <v>19</v>
      </c>
      <c r="M11" s="41" t="s">
        <v>20</v>
      </c>
      <c r="N11" s="41"/>
      <c r="O11" s="41"/>
      <c r="P11" s="41" t="s">
        <v>21</v>
      </c>
    </row>
    <row r="12" spans="1:16" s="42" customFormat="1" ht="69" customHeight="1">
      <c r="B12" s="43"/>
      <c r="C12" s="44" t="s">
        <v>25</v>
      </c>
      <c r="D12" s="45" t="s">
        <v>11</v>
      </c>
      <c r="E12" s="45" t="s">
        <v>12</v>
      </c>
      <c r="F12" s="45" t="s">
        <v>13</v>
      </c>
      <c r="G12" s="45" t="s">
        <v>14</v>
      </c>
      <c r="H12" s="45" t="s">
        <v>15</v>
      </c>
      <c r="I12" s="45" t="s">
        <v>16</v>
      </c>
      <c r="J12" s="45" t="s">
        <v>17</v>
      </c>
      <c r="K12" s="45" t="s">
        <v>18</v>
      </c>
      <c r="L12" s="45" t="s">
        <v>19</v>
      </c>
      <c r="M12" s="46" t="s">
        <v>20</v>
      </c>
      <c r="N12" s="46" t="s">
        <v>8</v>
      </c>
      <c r="O12" s="46" t="s">
        <v>9</v>
      </c>
      <c r="P12" s="47"/>
    </row>
    <row r="13" spans="1:16" ht="27" customHeight="1">
      <c r="A13" s="1" t="s">
        <v>26</v>
      </c>
      <c r="B13" s="21">
        <v>1</v>
      </c>
      <c r="C13" s="22" t="s">
        <v>27</v>
      </c>
      <c r="D13" s="23">
        <v>44809</v>
      </c>
      <c r="E13" s="23">
        <v>44899</v>
      </c>
      <c r="F13" s="24" t="s">
        <v>28</v>
      </c>
      <c r="G13" s="24" t="s">
        <v>29</v>
      </c>
      <c r="H13" s="24" t="s">
        <v>30</v>
      </c>
      <c r="I13" s="25" t="s">
        <v>23</v>
      </c>
      <c r="J13" s="24" t="s">
        <v>31</v>
      </c>
      <c r="K13" s="26">
        <v>450000</v>
      </c>
      <c r="L13" s="27">
        <v>99.512</v>
      </c>
      <c r="M13" s="28">
        <v>44780400</v>
      </c>
      <c r="N13" s="48">
        <f>'[31]Exec Summary'!$D$54</f>
        <v>409.5</v>
      </c>
      <c r="O13" s="29">
        <f t="shared" ref="O13:O18" si="0">M13*N13</f>
        <v>18337573800</v>
      </c>
      <c r="P13" s="30"/>
    </row>
    <row r="14" spans="1:16" ht="27" customHeight="1">
      <c r="B14" s="21">
        <v>2</v>
      </c>
      <c r="C14" s="22" t="s">
        <v>32</v>
      </c>
      <c r="D14" s="23">
        <v>44821</v>
      </c>
      <c r="E14" s="23">
        <v>44911</v>
      </c>
      <c r="F14" s="24" t="s">
        <v>33</v>
      </c>
      <c r="G14" s="24" t="s">
        <v>34</v>
      </c>
      <c r="H14" s="24" t="s">
        <v>35</v>
      </c>
      <c r="I14" s="25" t="s">
        <v>23</v>
      </c>
      <c r="J14" s="24" t="s">
        <v>36</v>
      </c>
      <c r="K14" s="26">
        <v>912799</v>
      </c>
      <c r="L14" s="27">
        <v>94.625</v>
      </c>
      <c r="M14" s="28">
        <v>86373605.375</v>
      </c>
      <c r="N14" s="48">
        <f>'[31]Exec Summary'!$D$54</f>
        <v>409.5</v>
      </c>
      <c r="O14" s="29">
        <f t="shared" si="0"/>
        <v>35369991401.0625</v>
      </c>
      <c r="P14" s="30"/>
    </row>
    <row r="15" spans="1:16" ht="27" customHeight="1">
      <c r="B15" s="21">
        <v>3</v>
      </c>
      <c r="C15" s="22" t="s">
        <v>37</v>
      </c>
      <c r="D15" s="23">
        <v>44829</v>
      </c>
      <c r="E15" s="23">
        <v>44919</v>
      </c>
      <c r="F15" s="24" t="s">
        <v>38</v>
      </c>
      <c r="G15" s="24" t="s">
        <v>39</v>
      </c>
      <c r="H15" s="24" t="s">
        <v>40</v>
      </c>
      <c r="I15" s="25" t="s">
        <v>23</v>
      </c>
      <c r="J15" s="24" t="s">
        <v>41</v>
      </c>
      <c r="K15" s="26">
        <v>997325</v>
      </c>
      <c r="L15" s="27">
        <v>98.671999999999997</v>
      </c>
      <c r="M15" s="28">
        <v>98408052.399999991</v>
      </c>
      <c r="N15" s="48">
        <f>'[31]Exec Summary'!$D$54</f>
        <v>409.5</v>
      </c>
      <c r="O15" s="29">
        <f t="shared" si="0"/>
        <v>40298097457.799995</v>
      </c>
      <c r="P15" s="30"/>
    </row>
    <row r="16" spans="1:16" ht="27" customHeight="1">
      <c r="B16" s="21">
        <v>4</v>
      </c>
      <c r="C16" s="22" t="s">
        <v>42</v>
      </c>
      <c r="D16" s="23">
        <v>44831</v>
      </c>
      <c r="E16" s="23">
        <v>44921</v>
      </c>
      <c r="F16" s="24" t="s">
        <v>43</v>
      </c>
      <c r="G16" s="24" t="s">
        <v>44</v>
      </c>
      <c r="H16" s="24" t="s">
        <v>45</v>
      </c>
      <c r="I16" s="25" t="s">
        <v>23</v>
      </c>
      <c r="J16" s="24" t="s">
        <v>46</v>
      </c>
      <c r="K16" s="26">
        <v>996768</v>
      </c>
      <c r="L16" s="27">
        <v>99.57</v>
      </c>
      <c r="M16" s="28">
        <v>99248189.75999999</v>
      </c>
      <c r="N16" s="48">
        <f>'[31]Exec Summary'!$D$54</f>
        <v>409.5</v>
      </c>
      <c r="O16" s="29">
        <f t="shared" si="0"/>
        <v>40642133706.719994</v>
      </c>
      <c r="P16" s="30"/>
    </row>
    <row r="17" spans="2:16" ht="27" customHeight="1">
      <c r="B17" s="21">
        <v>5</v>
      </c>
      <c r="C17" s="22" t="s">
        <v>47</v>
      </c>
      <c r="D17" s="23">
        <v>44828</v>
      </c>
      <c r="E17" s="23">
        <v>44918</v>
      </c>
      <c r="F17" s="24" t="s">
        <v>48</v>
      </c>
      <c r="G17" s="24" t="s">
        <v>49</v>
      </c>
      <c r="H17" s="24" t="s">
        <v>50</v>
      </c>
      <c r="I17" s="25" t="s">
        <v>23</v>
      </c>
      <c r="J17" s="24" t="s">
        <v>51</v>
      </c>
      <c r="K17" s="26">
        <v>951775</v>
      </c>
      <c r="L17" s="27">
        <v>103.41800000000001</v>
      </c>
      <c r="M17" s="28">
        <v>98430666.950000003</v>
      </c>
      <c r="N17" s="48">
        <f>'[31]Exec Summary'!$D$54</f>
        <v>409.5</v>
      </c>
      <c r="O17" s="29">
        <f t="shared" si="0"/>
        <v>40307358116.025002</v>
      </c>
      <c r="P17" s="30"/>
    </row>
    <row r="18" spans="2:16" ht="24" customHeight="1">
      <c r="B18" s="21">
        <v>6</v>
      </c>
      <c r="C18" s="22" t="s">
        <v>52</v>
      </c>
      <c r="D18" s="23">
        <v>44828</v>
      </c>
      <c r="E18" s="23">
        <v>44918</v>
      </c>
      <c r="F18" s="24" t="s">
        <v>53</v>
      </c>
      <c r="G18" s="24" t="s">
        <v>29</v>
      </c>
      <c r="H18" s="24" t="s">
        <v>30</v>
      </c>
      <c r="I18" s="25" t="s">
        <v>23</v>
      </c>
      <c r="J18" s="24" t="s">
        <v>54</v>
      </c>
      <c r="K18" s="26">
        <v>941533</v>
      </c>
      <c r="L18" s="27">
        <v>96.022000000000006</v>
      </c>
      <c r="M18" s="28">
        <v>90407881.726000011</v>
      </c>
      <c r="N18" s="48">
        <f>'[31]Exec Summary'!$D$54</f>
        <v>409.5</v>
      </c>
      <c r="O18" s="29">
        <f t="shared" si="0"/>
        <v>37022027566.797005</v>
      </c>
      <c r="P18" s="30"/>
    </row>
    <row r="19" spans="2:16" s="56" customFormat="1" ht="25.9" customHeight="1">
      <c r="B19" s="49"/>
      <c r="C19" s="139" t="s">
        <v>55</v>
      </c>
      <c r="D19" s="139"/>
      <c r="E19" s="139"/>
      <c r="F19" s="139"/>
      <c r="G19" s="139"/>
      <c r="H19" s="139"/>
      <c r="I19" s="139"/>
      <c r="J19" s="139"/>
      <c r="K19" s="50">
        <f>SUM(K13:K18)</f>
        <v>5250200</v>
      </c>
      <c r="L19" s="51"/>
      <c r="M19" s="52">
        <f>SUM(M13:M18)</f>
        <v>517648796.21099997</v>
      </c>
      <c r="N19" s="53"/>
      <c r="O19" s="54">
        <f>SUM(O13:O18)</f>
        <v>211977182048.40448</v>
      </c>
      <c r="P19" s="55"/>
    </row>
    <row r="20" spans="2:16" s="68" customFormat="1" ht="8.5" hidden="1" customHeight="1">
      <c r="B20" s="57"/>
      <c r="C20" s="58"/>
      <c r="D20" s="59"/>
      <c r="E20" s="59"/>
      <c r="F20" s="60"/>
      <c r="G20" s="60"/>
      <c r="H20" s="60"/>
      <c r="I20" s="61"/>
      <c r="J20" s="60"/>
      <c r="K20" s="62"/>
      <c r="L20" s="63"/>
      <c r="M20" s="64"/>
      <c r="N20" s="65"/>
      <c r="O20" s="66"/>
      <c r="P20" s="67"/>
    </row>
    <row r="21" spans="2:16" s="14" customFormat="1" ht="41.25" hidden="1" customHeight="1">
      <c r="B21" s="69" t="s">
        <v>56</v>
      </c>
      <c r="C21" s="70" t="s">
        <v>57</v>
      </c>
      <c r="D21" s="5" t="s">
        <v>11</v>
      </c>
      <c r="E21" s="5" t="s">
        <v>12</v>
      </c>
      <c r="F21" s="5" t="s">
        <v>13</v>
      </c>
      <c r="G21" s="5" t="s">
        <v>14</v>
      </c>
      <c r="H21" s="5" t="s">
        <v>15</v>
      </c>
      <c r="I21" s="5" t="s">
        <v>16</v>
      </c>
      <c r="J21" s="5" t="s">
        <v>17</v>
      </c>
      <c r="K21" s="5" t="s">
        <v>18</v>
      </c>
      <c r="L21" s="5" t="s">
        <v>19</v>
      </c>
      <c r="M21" s="6" t="s">
        <v>20</v>
      </c>
      <c r="N21" s="6"/>
      <c r="O21" s="6"/>
      <c r="P21" s="7"/>
    </row>
    <row r="22" spans="2:16" ht="21" hidden="1" customHeight="1">
      <c r="B22" s="21"/>
      <c r="C22" s="22"/>
      <c r="D22" s="23"/>
      <c r="E22" s="23"/>
      <c r="F22" s="24"/>
      <c r="G22" s="24"/>
      <c r="H22" s="24"/>
      <c r="I22" s="25"/>
      <c r="J22" s="24"/>
      <c r="K22" s="26"/>
      <c r="L22" s="27"/>
      <c r="M22" s="28">
        <f>K22*L22</f>
        <v>0</v>
      </c>
      <c r="N22" s="27"/>
      <c r="O22" s="29"/>
      <c r="P22" s="30"/>
    </row>
    <row r="23" spans="2:16" ht="21" hidden="1" customHeight="1">
      <c r="B23" s="21"/>
      <c r="C23" s="22"/>
      <c r="D23" s="23"/>
      <c r="E23" s="23"/>
      <c r="F23" s="24"/>
      <c r="G23" s="24"/>
      <c r="H23" s="24"/>
      <c r="I23" s="25"/>
      <c r="J23" s="24"/>
      <c r="K23" s="26"/>
      <c r="L23" s="27"/>
      <c r="M23" s="28">
        <f>K23*L23</f>
        <v>0</v>
      </c>
      <c r="N23" s="27"/>
      <c r="O23" s="29"/>
      <c r="P23" s="30"/>
    </row>
    <row r="24" spans="2:16" ht="21" hidden="1" customHeight="1">
      <c r="B24" s="21"/>
      <c r="C24" s="22"/>
      <c r="D24" s="23"/>
      <c r="E24" s="23"/>
      <c r="F24" s="24"/>
      <c r="G24" s="24"/>
      <c r="H24" s="24"/>
      <c r="I24" s="25"/>
      <c r="J24" s="24"/>
      <c r="K24" s="26"/>
      <c r="L24" s="27"/>
      <c r="M24" s="28">
        <f>K24*L24</f>
        <v>0</v>
      </c>
      <c r="N24" s="27"/>
      <c r="O24" s="29"/>
      <c r="P24" s="30"/>
    </row>
    <row r="25" spans="2:16" s="31" customFormat="1" ht="18" hidden="1">
      <c r="B25" s="32"/>
      <c r="C25" s="135" t="s">
        <v>58</v>
      </c>
      <c r="D25" s="135"/>
      <c r="E25" s="135"/>
      <c r="F25" s="135"/>
      <c r="G25" s="135"/>
      <c r="H25" s="135"/>
      <c r="I25" s="135"/>
      <c r="J25" s="135"/>
      <c r="K25" s="33">
        <f>SUM(K22:K24)</f>
        <v>0</v>
      </c>
      <c r="L25" s="71" t="e">
        <f>M25/K25</f>
        <v>#DIV/0!</v>
      </c>
      <c r="M25" s="72">
        <f>SUM(M22:M24)</f>
        <v>0</v>
      </c>
      <c r="N25" s="35"/>
      <c r="O25" s="36"/>
      <c r="P25" s="37"/>
    </row>
    <row r="26" spans="2:16" s="79" customFormat="1" ht="29.25" hidden="1" customHeight="1">
      <c r="B26" s="73"/>
      <c r="C26" s="140" t="s">
        <v>59</v>
      </c>
      <c r="D26" s="140"/>
      <c r="E26" s="140"/>
      <c r="F26" s="140"/>
      <c r="G26" s="140"/>
      <c r="H26" s="140"/>
      <c r="I26" s="140"/>
      <c r="J26" s="140"/>
      <c r="K26" s="74">
        <f>K19+K10+K25</f>
        <v>5250200</v>
      </c>
      <c r="L26" s="75"/>
      <c r="M26" s="76">
        <f>M19+M10</f>
        <v>517648796.21099997</v>
      </c>
      <c r="N26" s="77"/>
      <c r="O26" s="76">
        <f>O19+O10</f>
        <v>211977182048.40448</v>
      </c>
      <c r="P26" s="78"/>
    </row>
    <row r="27" spans="2:16" s="86" customFormat="1" ht="28.9" customHeight="1">
      <c r="B27" s="80"/>
      <c r="C27" s="81" t="s">
        <v>60</v>
      </c>
      <c r="D27" s="82"/>
      <c r="E27" s="82"/>
      <c r="F27" s="82"/>
      <c r="G27" s="82"/>
      <c r="H27" s="83"/>
      <c r="I27" s="83"/>
      <c r="J27" s="83"/>
      <c r="K27" s="82"/>
      <c r="L27" s="82"/>
      <c r="M27" s="82"/>
      <c r="N27" s="84"/>
      <c r="O27" s="84"/>
      <c r="P27" s="85"/>
    </row>
    <row r="28" spans="2:16" s="79" customFormat="1" ht="20.5">
      <c r="B28" s="87"/>
      <c r="C28" s="88" t="s">
        <v>10</v>
      </c>
      <c r="D28" s="89" t="s">
        <v>11</v>
      </c>
      <c r="E28" s="89" t="s">
        <v>12</v>
      </c>
      <c r="F28" s="90" t="s">
        <v>13</v>
      </c>
      <c r="G28" s="90" t="s">
        <v>14</v>
      </c>
      <c r="H28" s="90" t="s">
        <v>15</v>
      </c>
      <c r="I28" s="90" t="s">
        <v>16</v>
      </c>
      <c r="J28" s="90" t="s">
        <v>17</v>
      </c>
      <c r="K28" s="90"/>
      <c r="L28" s="90"/>
      <c r="M28" s="91" t="s">
        <v>61</v>
      </c>
      <c r="N28" s="92"/>
      <c r="O28" s="92"/>
      <c r="P28" s="93"/>
    </row>
    <row r="29" spans="2:16" ht="18">
      <c r="B29" s="21">
        <v>1</v>
      </c>
      <c r="C29" s="22" t="s">
        <v>37</v>
      </c>
      <c r="D29" s="23">
        <v>44829</v>
      </c>
      <c r="E29" s="23">
        <v>44859</v>
      </c>
      <c r="F29" s="24" t="s">
        <v>62</v>
      </c>
      <c r="G29" s="24" t="s">
        <v>63</v>
      </c>
      <c r="H29" s="24" t="s">
        <v>64</v>
      </c>
      <c r="I29" s="25" t="s">
        <v>65</v>
      </c>
      <c r="J29" s="24" t="s">
        <v>66</v>
      </c>
      <c r="K29" s="26"/>
      <c r="L29" s="27"/>
      <c r="M29" s="94">
        <v>2993844.51</v>
      </c>
      <c r="N29" s="27"/>
      <c r="O29" s="29"/>
      <c r="P29" s="30" t="s">
        <v>67</v>
      </c>
    </row>
    <row r="30" spans="2:16" ht="18" hidden="1">
      <c r="B30" s="21">
        <v>2</v>
      </c>
      <c r="C30" s="22"/>
      <c r="D30" s="23"/>
      <c r="E30" s="23"/>
      <c r="F30" s="24"/>
      <c r="G30" s="24"/>
      <c r="H30" s="24"/>
      <c r="I30" s="25"/>
      <c r="J30" s="24"/>
      <c r="K30" s="26"/>
      <c r="L30" s="27"/>
      <c r="M30" s="94"/>
      <c r="N30" s="27"/>
      <c r="O30" s="29"/>
      <c r="P30" s="30" t="s">
        <v>67</v>
      </c>
    </row>
    <row r="31" spans="2:16" ht="18" hidden="1">
      <c r="B31" s="21">
        <v>3</v>
      </c>
      <c r="C31" s="22"/>
      <c r="D31" s="23"/>
      <c r="E31" s="23"/>
      <c r="F31" s="24"/>
      <c r="G31" s="24"/>
      <c r="H31" s="24"/>
      <c r="I31" s="25"/>
      <c r="J31" s="24"/>
      <c r="K31" s="26"/>
      <c r="L31" s="27"/>
      <c r="M31" s="94"/>
      <c r="N31" s="27"/>
      <c r="O31" s="29"/>
      <c r="P31" s="30" t="s">
        <v>67</v>
      </c>
    </row>
    <row r="32" spans="2:16" ht="18" hidden="1">
      <c r="B32" s="21">
        <v>4</v>
      </c>
      <c r="C32" s="22"/>
      <c r="D32" s="23"/>
      <c r="E32" s="23"/>
      <c r="F32" s="24"/>
      <c r="G32" s="24"/>
      <c r="H32" s="24"/>
      <c r="I32" s="25"/>
      <c r="J32" s="24"/>
      <c r="K32" s="26"/>
      <c r="L32" s="27"/>
      <c r="M32" s="94"/>
      <c r="N32" s="27"/>
      <c r="O32" s="29"/>
      <c r="P32" s="30" t="s">
        <v>67</v>
      </c>
    </row>
    <row r="33" spans="2:19" s="31" customFormat="1" ht="18">
      <c r="B33" s="32"/>
      <c r="C33" s="135" t="s">
        <v>55</v>
      </c>
      <c r="D33" s="135"/>
      <c r="E33" s="135"/>
      <c r="F33" s="135"/>
      <c r="G33" s="135"/>
      <c r="H33" s="135"/>
      <c r="I33" s="135"/>
      <c r="J33" s="135"/>
      <c r="K33" s="33"/>
      <c r="L33" s="71"/>
      <c r="M33" s="72">
        <f>SUM(M29:M32)</f>
        <v>2993844.51</v>
      </c>
      <c r="N33" s="35"/>
      <c r="O33" s="36"/>
      <c r="P33" s="37"/>
    </row>
    <row r="34" spans="2:19" s="79" customFormat="1" ht="20.5">
      <c r="B34" s="73"/>
      <c r="C34" s="140" t="s">
        <v>68</v>
      </c>
      <c r="D34" s="140"/>
      <c r="E34" s="140"/>
      <c r="F34" s="140"/>
      <c r="G34" s="140"/>
      <c r="H34" s="140"/>
      <c r="I34" s="140"/>
      <c r="J34" s="140"/>
      <c r="K34" s="74"/>
      <c r="L34" s="75"/>
      <c r="M34" s="76">
        <f>M33</f>
        <v>2993844.51</v>
      </c>
      <c r="N34" s="77"/>
      <c r="O34" s="77"/>
      <c r="P34" s="78"/>
    </row>
    <row r="35" spans="2:19" s="56" customFormat="1" ht="23.5">
      <c r="B35" s="95"/>
      <c r="C35" s="96" t="s">
        <v>69</v>
      </c>
      <c r="D35" s="97"/>
      <c r="E35" s="97"/>
      <c r="F35" s="97"/>
      <c r="G35" s="97"/>
      <c r="H35" s="98"/>
      <c r="I35" s="98"/>
      <c r="J35" s="98"/>
      <c r="K35" s="99"/>
      <c r="L35" s="97"/>
      <c r="M35" s="100"/>
      <c r="N35" s="101"/>
      <c r="O35" s="101"/>
      <c r="P35" s="102"/>
    </row>
    <row r="36" spans="2:19" s="79" customFormat="1" ht="20.5">
      <c r="B36" s="87"/>
      <c r="C36" s="88" t="s">
        <v>10</v>
      </c>
      <c r="D36" s="89" t="s">
        <v>11</v>
      </c>
      <c r="E36" s="89" t="s">
        <v>12</v>
      </c>
      <c r="F36" s="90" t="s">
        <v>13</v>
      </c>
      <c r="G36" s="90" t="s">
        <v>14</v>
      </c>
      <c r="H36" s="90" t="s">
        <v>15</v>
      </c>
      <c r="I36" s="90" t="s">
        <v>16</v>
      </c>
      <c r="J36" s="90" t="s">
        <v>17</v>
      </c>
      <c r="K36" s="90"/>
      <c r="L36" s="90"/>
      <c r="M36" s="91" t="s">
        <v>61</v>
      </c>
      <c r="N36" s="92"/>
      <c r="O36" s="92"/>
      <c r="P36" s="93"/>
    </row>
    <row r="37" spans="2:19" ht="18">
      <c r="B37" s="21">
        <v>1</v>
      </c>
      <c r="C37" s="22" t="s">
        <v>37</v>
      </c>
      <c r="D37" s="23">
        <v>44829</v>
      </c>
      <c r="E37" s="23">
        <v>44859</v>
      </c>
      <c r="F37" s="24" t="s">
        <v>62</v>
      </c>
      <c r="G37" s="24" t="s">
        <v>63</v>
      </c>
      <c r="H37" s="24" t="s">
        <v>64</v>
      </c>
      <c r="I37" s="25" t="s">
        <v>65</v>
      </c>
      <c r="J37" s="24" t="s">
        <v>66</v>
      </c>
      <c r="K37" s="26"/>
      <c r="L37" s="27"/>
      <c r="M37" s="94">
        <v>187790.4</v>
      </c>
      <c r="N37" s="27"/>
      <c r="O37" s="29"/>
      <c r="P37" s="30" t="s">
        <v>67</v>
      </c>
    </row>
    <row r="38" spans="2:19" ht="18" hidden="1">
      <c r="B38" s="21"/>
      <c r="C38" s="22"/>
      <c r="D38" s="23"/>
      <c r="E38" s="23"/>
      <c r="F38" s="24"/>
      <c r="G38" s="24"/>
      <c r="H38" s="24"/>
      <c r="I38" s="25"/>
      <c r="J38" s="24"/>
      <c r="K38" s="26"/>
      <c r="L38" s="27"/>
      <c r="M38" s="103"/>
      <c r="N38" s="27"/>
      <c r="O38" s="29"/>
      <c r="P38" s="30"/>
    </row>
    <row r="39" spans="2:19" ht="18" hidden="1">
      <c r="B39" s="21"/>
      <c r="C39" s="22"/>
      <c r="D39" s="23"/>
      <c r="E39" s="23"/>
      <c r="F39" s="24"/>
      <c r="G39" s="24"/>
      <c r="H39" s="24"/>
      <c r="I39" s="25"/>
      <c r="J39" s="24"/>
      <c r="K39" s="26"/>
      <c r="L39" s="27"/>
      <c r="M39" s="103"/>
      <c r="N39" s="27"/>
      <c r="O39" s="29"/>
      <c r="P39" s="30"/>
    </row>
    <row r="40" spans="2:19" s="106" customFormat="1" ht="17.5">
      <c r="B40" s="104"/>
      <c r="C40" s="135" t="s">
        <v>70</v>
      </c>
      <c r="D40" s="135"/>
      <c r="E40" s="135"/>
      <c r="F40" s="135"/>
      <c r="G40" s="135"/>
      <c r="H40" s="135"/>
      <c r="I40" s="135"/>
      <c r="J40" s="135"/>
      <c r="K40" s="33"/>
      <c r="L40" s="71"/>
      <c r="M40" s="72">
        <f>SUM(M37:M39)</f>
        <v>187790.4</v>
      </c>
      <c r="N40" s="35"/>
      <c r="O40" s="36"/>
      <c r="P40" s="105"/>
    </row>
    <row r="41" spans="2:19" s="79" customFormat="1" ht="20.5" hidden="1">
      <c r="B41" s="107"/>
      <c r="C41" s="108" t="s">
        <v>71</v>
      </c>
      <c r="D41" s="20"/>
      <c r="E41" s="20"/>
      <c r="F41" s="20"/>
      <c r="G41" s="20"/>
      <c r="H41" s="109"/>
      <c r="I41" s="109"/>
      <c r="J41" s="109"/>
      <c r="K41" s="110"/>
      <c r="L41" s="20"/>
      <c r="M41" s="111"/>
      <c r="N41" s="112"/>
      <c r="O41" s="112"/>
      <c r="P41" s="67"/>
    </row>
    <row r="42" spans="2:19" s="79" customFormat="1" ht="20.5" hidden="1">
      <c r="B42" s="87"/>
      <c r="C42" s="88" t="s">
        <v>10</v>
      </c>
      <c r="D42" s="89" t="s">
        <v>11</v>
      </c>
      <c r="E42" s="89" t="s">
        <v>12</v>
      </c>
      <c r="F42" s="90" t="s">
        <v>13</v>
      </c>
      <c r="G42" s="90" t="s">
        <v>14</v>
      </c>
      <c r="H42" s="90" t="s">
        <v>15</v>
      </c>
      <c r="I42" s="90" t="s">
        <v>16</v>
      </c>
      <c r="J42" s="90" t="s">
        <v>17</v>
      </c>
      <c r="K42" s="90"/>
      <c r="L42" s="90"/>
      <c r="M42" s="91" t="s">
        <v>61</v>
      </c>
      <c r="N42" s="92"/>
      <c r="O42" s="92"/>
      <c r="P42" s="93"/>
    </row>
    <row r="43" spans="2:19" ht="18" hidden="1">
      <c r="B43" s="21">
        <v>1</v>
      </c>
      <c r="C43" s="22"/>
      <c r="D43" s="23"/>
      <c r="E43" s="23"/>
      <c r="F43" s="24"/>
      <c r="G43" s="24"/>
      <c r="H43" s="24"/>
      <c r="I43" s="25"/>
      <c r="J43" s="24"/>
      <c r="K43" s="26"/>
      <c r="L43" s="27"/>
      <c r="M43" s="103"/>
      <c r="N43" s="27"/>
      <c r="O43" s="29"/>
      <c r="P43" s="30"/>
    </row>
    <row r="44" spans="2:19" s="79" customFormat="1" ht="20.5" hidden="1">
      <c r="B44" s="73"/>
      <c r="C44" s="140" t="s">
        <v>55</v>
      </c>
      <c r="D44" s="140"/>
      <c r="E44" s="140"/>
      <c r="F44" s="140"/>
      <c r="G44" s="140"/>
      <c r="H44" s="140"/>
      <c r="I44" s="140"/>
      <c r="J44" s="140"/>
      <c r="K44" s="74"/>
      <c r="L44" s="75"/>
      <c r="M44" s="76">
        <f>SUM(M43:M43)</f>
        <v>0</v>
      </c>
      <c r="N44" s="77"/>
      <c r="O44" s="77"/>
      <c r="P44" s="78"/>
    </row>
    <row r="45" spans="2:19" s="8" customFormat="1" ht="18.5" hidden="1">
      <c r="B45" s="113"/>
      <c r="C45" s="114" t="s">
        <v>72</v>
      </c>
      <c r="D45" s="115"/>
      <c r="E45" s="115"/>
      <c r="F45" s="115"/>
      <c r="G45" s="115"/>
      <c r="H45" s="116"/>
      <c r="I45" s="116"/>
      <c r="J45" s="116"/>
      <c r="K45" s="115"/>
      <c r="L45" s="115"/>
      <c r="M45" s="115"/>
      <c r="N45" s="117"/>
      <c r="O45" s="117"/>
      <c r="P45" s="118"/>
    </row>
    <row r="46" spans="2:19" s="8" customFormat="1" ht="18" hidden="1">
      <c r="B46" s="119"/>
      <c r="C46" s="120" t="s">
        <v>10</v>
      </c>
      <c r="D46" s="89" t="s">
        <v>11</v>
      </c>
      <c r="E46" s="89" t="s">
        <v>12</v>
      </c>
      <c r="F46" s="89" t="s">
        <v>13</v>
      </c>
      <c r="G46" s="89" t="s">
        <v>73</v>
      </c>
      <c r="H46" s="89" t="s">
        <v>15</v>
      </c>
      <c r="I46" s="89" t="s">
        <v>16</v>
      </c>
      <c r="J46" s="89" t="s">
        <v>17</v>
      </c>
      <c r="K46" s="89"/>
      <c r="L46" s="89"/>
      <c r="M46" s="121" t="s">
        <v>74</v>
      </c>
      <c r="N46" s="122"/>
      <c r="O46" s="122"/>
      <c r="P46" s="123"/>
      <c r="Q46" s="1"/>
      <c r="R46" s="1"/>
      <c r="S46" s="1"/>
    </row>
    <row r="47" spans="2:19" hidden="1">
      <c r="B47" s="21"/>
      <c r="C47" s="22"/>
      <c r="D47" s="23"/>
      <c r="E47" s="23"/>
      <c r="F47" s="24"/>
      <c r="G47" s="24"/>
      <c r="H47" s="24"/>
      <c r="I47" s="25"/>
      <c r="J47" s="24"/>
      <c r="K47" s="26"/>
      <c r="L47" s="27"/>
      <c r="M47" s="28"/>
      <c r="N47" s="27"/>
      <c r="O47" s="29"/>
      <c r="P47" s="30" t="s">
        <v>67</v>
      </c>
    </row>
    <row r="48" spans="2:19" hidden="1">
      <c r="B48" s="21">
        <v>2</v>
      </c>
      <c r="C48" s="22"/>
      <c r="D48" s="23"/>
      <c r="E48" s="23"/>
      <c r="F48" s="24"/>
      <c r="G48" s="24"/>
      <c r="H48" s="24"/>
      <c r="I48" s="25"/>
      <c r="J48" s="24"/>
      <c r="K48" s="26"/>
      <c r="L48" s="27"/>
      <c r="M48" s="28"/>
      <c r="N48" s="27"/>
      <c r="O48" s="29"/>
      <c r="P48" s="30" t="s">
        <v>67</v>
      </c>
    </row>
    <row r="49" spans="2:19" s="31" customFormat="1" ht="18" hidden="1">
      <c r="B49" s="32"/>
      <c r="C49" s="135" t="s">
        <v>55</v>
      </c>
      <c r="D49" s="135"/>
      <c r="E49" s="135"/>
      <c r="F49" s="135"/>
      <c r="G49" s="135"/>
      <c r="H49" s="135"/>
      <c r="I49" s="135"/>
      <c r="J49" s="135"/>
      <c r="K49" s="33"/>
      <c r="L49" s="71"/>
      <c r="M49" s="72">
        <f>SUM(M47:M48)</f>
        <v>0</v>
      </c>
      <c r="N49" s="35"/>
      <c r="O49" s="36"/>
      <c r="P49" s="37"/>
    </row>
    <row r="50" spans="2:19" hidden="1">
      <c r="B50" s="124"/>
      <c r="C50" s="124"/>
      <c r="D50" s="124"/>
      <c r="E50" s="124"/>
      <c r="F50" s="124"/>
      <c r="G50" s="124"/>
      <c r="H50" s="124"/>
      <c r="I50" s="125"/>
      <c r="J50" s="124"/>
      <c r="K50" s="124"/>
      <c r="L50" s="124"/>
      <c r="M50" s="124"/>
      <c r="N50" s="126"/>
      <c r="O50" s="126"/>
      <c r="P50" s="124"/>
    </row>
    <row r="51" spans="2:19" s="8" customFormat="1" ht="18.5" hidden="1">
      <c r="B51" s="113" t="s">
        <v>75</v>
      </c>
      <c r="C51" s="108" t="s">
        <v>71</v>
      </c>
      <c r="D51" s="115"/>
      <c r="E51" s="115"/>
      <c r="F51" s="115"/>
      <c r="G51" s="115"/>
      <c r="H51" s="116"/>
      <c r="I51" s="116"/>
      <c r="J51" s="116"/>
      <c r="K51" s="115"/>
      <c r="L51" s="115"/>
      <c r="M51" s="115"/>
      <c r="N51" s="117"/>
      <c r="O51" s="117"/>
      <c r="P51" s="118"/>
    </row>
    <row r="52" spans="2:19" s="8" customFormat="1" ht="18" hidden="1">
      <c r="B52" s="119"/>
      <c r="C52" s="120" t="s">
        <v>10</v>
      </c>
      <c r="D52" s="89" t="s">
        <v>11</v>
      </c>
      <c r="E52" s="89" t="s">
        <v>12</v>
      </c>
      <c r="F52" s="89" t="s">
        <v>13</v>
      </c>
      <c r="G52" s="89" t="s">
        <v>73</v>
      </c>
      <c r="H52" s="89" t="s">
        <v>15</v>
      </c>
      <c r="I52" s="89" t="s">
        <v>16</v>
      </c>
      <c r="J52" s="89" t="s">
        <v>17</v>
      </c>
      <c r="K52" s="89"/>
      <c r="L52" s="89"/>
      <c r="M52" s="121" t="s">
        <v>74</v>
      </c>
      <c r="N52" s="122"/>
      <c r="O52" s="122"/>
      <c r="P52" s="123"/>
      <c r="Q52" s="1"/>
      <c r="R52" s="1"/>
      <c r="S52" s="1"/>
    </row>
    <row r="53" spans="2:19" hidden="1">
      <c r="B53" s="21"/>
      <c r="C53" s="22"/>
      <c r="D53" s="23"/>
      <c r="E53" s="23"/>
      <c r="F53" s="24"/>
      <c r="G53" s="24"/>
      <c r="H53" s="24"/>
      <c r="I53" s="25"/>
      <c r="J53" s="24"/>
      <c r="K53" s="26"/>
      <c r="L53" s="27"/>
      <c r="M53" s="28"/>
      <c r="N53" s="27"/>
      <c r="O53" s="29"/>
      <c r="P53" s="30"/>
    </row>
    <row r="54" spans="2:19" hidden="1">
      <c r="B54" s="21"/>
      <c r="C54" s="22"/>
      <c r="D54" s="23"/>
      <c r="E54" s="23"/>
      <c r="F54" s="24"/>
      <c r="G54" s="24"/>
      <c r="H54" s="24"/>
      <c r="I54" s="25"/>
      <c r="J54" s="24"/>
      <c r="K54" s="26"/>
      <c r="L54" s="27"/>
      <c r="M54" s="28"/>
      <c r="N54" s="27"/>
      <c r="O54" s="29"/>
      <c r="P54" s="30"/>
    </row>
    <row r="55" spans="2:19" s="31" customFormat="1" ht="18" hidden="1">
      <c r="B55" s="32"/>
      <c r="C55" s="135" t="s">
        <v>76</v>
      </c>
      <c r="D55" s="135"/>
      <c r="E55" s="135"/>
      <c r="F55" s="135"/>
      <c r="G55" s="135"/>
      <c r="H55" s="135"/>
      <c r="I55" s="135"/>
      <c r="J55" s="135"/>
      <c r="K55" s="33"/>
      <c r="L55" s="71"/>
      <c r="M55" s="72">
        <f>SUM(M53:M54)</f>
        <v>0</v>
      </c>
      <c r="N55" s="35"/>
      <c r="O55" s="36"/>
      <c r="P55" s="37"/>
    </row>
    <row r="56" spans="2:19" s="133" customFormat="1" ht="25.5">
      <c r="B56" s="127"/>
      <c r="C56" s="141" t="s">
        <v>77</v>
      </c>
      <c r="D56" s="141"/>
      <c r="E56" s="141"/>
      <c r="F56" s="141"/>
      <c r="G56" s="141"/>
      <c r="H56" s="141"/>
      <c r="I56" s="141"/>
      <c r="J56" s="141"/>
      <c r="K56" s="128"/>
      <c r="L56" s="129"/>
      <c r="M56" s="130">
        <f>M49+M44+M40+M34+M10</f>
        <v>3181634.9099999997</v>
      </c>
      <c r="N56" s="131"/>
      <c r="O56" s="131"/>
      <c r="P56" s="132"/>
    </row>
    <row r="57" spans="2:19" s="133" customFormat="1" ht="25.5">
      <c r="B57" s="127"/>
      <c r="C57" s="141" t="s">
        <v>78</v>
      </c>
      <c r="D57" s="141"/>
      <c r="E57" s="141"/>
      <c r="F57" s="141"/>
      <c r="G57" s="141"/>
      <c r="H57" s="141"/>
      <c r="I57" s="141"/>
      <c r="J57" s="141"/>
      <c r="K57" s="128"/>
      <c r="L57" s="129"/>
      <c r="M57" s="130">
        <f>O19</f>
        <v>211977182048.40448</v>
      </c>
      <c r="N57" s="131"/>
      <c r="O57" s="131"/>
      <c r="P57" s="132"/>
    </row>
    <row r="58" spans="2:19" customFormat="1" ht="14.5">
      <c r="I58" s="134"/>
    </row>
    <row r="59" spans="2:19" customFormat="1" ht="14.5">
      <c r="I59" s="134"/>
    </row>
    <row r="60" spans="2:19" customFormat="1" ht="14.5">
      <c r="C60">
        <v>0</v>
      </c>
      <c r="I60" s="134"/>
    </row>
    <row r="61" spans="2:19" customFormat="1" ht="14.5">
      <c r="I61" s="134"/>
    </row>
  </sheetData>
  <mergeCells count="13">
    <mergeCell ref="C57:J57"/>
    <mergeCell ref="C34:J34"/>
    <mergeCell ref="C40:J40"/>
    <mergeCell ref="C44:J44"/>
    <mergeCell ref="C49:J49"/>
    <mergeCell ref="C55:J55"/>
    <mergeCell ref="C56:J56"/>
    <mergeCell ref="C33:J33"/>
    <mergeCell ref="B3:P3"/>
    <mergeCell ref="C10:J10"/>
    <mergeCell ref="C19:J19"/>
    <mergeCell ref="C25:J25"/>
    <mergeCell ref="C26:J26"/>
  </mergeCells>
  <pageMargins left="0.7" right="0.7" top="0.75" bottom="0.75" header="0.3" footer="0.3"/>
  <pageSetup paperSize="9" scale="33" orientation="landscape" r:id="rId1"/>
  <headerFooter>
    <oddHeader>&amp;C&amp;"-,Bold"&amp;48APPENDIX  M</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288F7-99A7-45D3-A06A-C9E7FB4ADEF2}">
  <dimension ref="A1"/>
  <sheetViews>
    <sheetView workbookViewId="0"/>
  </sheetViews>
  <sheetFormatPr defaultRowHeight="14.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FIRS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Chioma C. Okoro</cp:lastModifiedBy>
  <dcterms:created xsi:type="dcterms:W3CDTF">2022-11-21T09:59:47Z</dcterms:created>
  <dcterms:modified xsi:type="dcterms:W3CDTF">2022-11-23T15:40:27Z</dcterms:modified>
</cp:coreProperties>
</file>